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BAC File\BAC 2\2020\Indicative APP 2020\"/>
    </mc:Choice>
  </mc:AlternateContent>
  <bookViews>
    <workbookView xWindow="0" yWindow="0" windowWidth="18285" windowHeight="6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4" i="1" l="1"/>
  <c r="H194" i="1"/>
  <c r="I171" i="1"/>
  <c r="H171" i="1"/>
  <c r="I110" i="1"/>
  <c r="H110" i="1"/>
  <c r="H207" i="1" l="1"/>
  <c r="I207" i="1"/>
  <c r="J214" i="1"/>
  <c r="L51" i="2" l="1"/>
  <c r="M51" i="2"/>
  <c r="O51" i="2"/>
  <c r="P51" i="2"/>
  <c r="Q51" i="2"/>
  <c r="R51" i="2"/>
  <c r="T51" i="2"/>
  <c r="U51" i="2"/>
  <c r="V51" i="2"/>
  <c r="W51" i="2"/>
  <c r="X6" i="2" l="1"/>
  <c r="X51" i="2" s="1"/>
  <c r="N28" i="2"/>
  <c r="K30" i="2"/>
  <c r="K29" i="2" l="1"/>
  <c r="S14" i="2" l="1"/>
  <c r="N24" i="2"/>
  <c r="N20" i="2" l="1"/>
  <c r="K25" i="2"/>
  <c r="S12" i="2" l="1"/>
  <c r="S9" i="2" l="1"/>
  <c r="S51" i="2" s="1"/>
  <c r="J13" i="2"/>
  <c r="N13" i="2"/>
  <c r="K16" i="2"/>
  <c r="J5" i="2" l="1"/>
  <c r="J51" i="2" s="1"/>
  <c r="T54" i="2" l="1"/>
  <c r="N7" i="2"/>
  <c r="N51" i="2" s="1"/>
  <c r="K4" i="2"/>
  <c r="K51" i="2" s="1"/>
  <c r="T53" i="2" s="1"/>
  <c r="I30" i="1" l="1"/>
  <c r="I214" i="1" s="1"/>
  <c r="I37" i="2" l="1"/>
  <c r="H37" i="2"/>
  <c r="I10" i="2"/>
  <c r="H10" i="2"/>
  <c r="H30" i="1" l="1"/>
  <c r="H214" i="1" s="1"/>
</calcChain>
</file>

<file path=xl/comments1.xml><?xml version="1.0" encoding="utf-8"?>
<comments xmlns="http://schemas.openxmlformats.org/spreadsheetml/2006/main">
  <authors>
    <author>MBO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</rPr>
          <t>MBO:</t>
        </r>
        <r>
          <rPr>
            <sz val="9"/>
            <color indexed="81"/>
            <rFont val="Tahoma"/>
            <family val="2"/>
          </rPr>
          <t xml:space="preserve">
4,400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Q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newspaper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invty supplies before n after purchase..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negative na as of Aug.
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sec wil attend</t>
        </r>
      </text>
    </comment>
  </commentList>
</comments>
</file>

<file path=xl/sharedStrings.xml><?xml version="1.0" encoding="utf-8"?>
<sst xmlns="http://schemas.openxmlformats.org/spreadsheetml/2006/main" count="664" uniqueCount="338">
  <si>
    <t>MUNICIPALITY OF GLORIA</t>
  </si>
  <si>
    <t>CODE</t>
  </si>
  <si>
    <t>PROCUREMENT PROGRAM/PROJECT</t>
  </si>
  <si>
    <t>Mode of Procurement</t>
  </si>
  <si>
    <t>PMO/End-User</t>
  </si>
  <si>
    <t>Schedule for Procurement Activity</t>
  </si>
  <si>
    <t>Source of Funds</t>
  </si>
  <si>
    <t>ESTIMATED BUDGET</t>
  </si>
  <si>
    <t>Total</t>
  </si>
  <si>
    <t>MOOE</t>
  </si>
  <si>
    <t>CO</t>
  </si>
  <si>
    <t xml:space="preserve">Start Date </t>
  </si>
  <si>
    <t>Remarks (Brief Discription of Program/Project/Activity</t>
  </si>
  <si>
    <t>Shopping</t>
  </si>
  <si>
    <t>Fuel &amp; Oil &amp; Lubs Expenses</t>
  </si>
  <si>
    <t>Other Maint &amp; Other Operating Exps</t>
  </si>
  <si>
    <t>MPDO</t>
  </si>
  <si>
    <t>Complete Date</t>
  </si>
  <si>
    <t>MDRRMO</t>
  </si>
  <si>
    <t>MSWDO</t>
  </si>
  <si>
    <t>MHO</t>
  </si>
  <si>
    <t>MAGO</t>
  </si>
  <si>
    <t>MASO</t>
  </si>
  <si>
    <t>Internet Subscription Expenses</t>
  </si>
  <si>
    <t>GSO</t>
  </si>
  <si>
    <t>MENRO</t>
  </si>
  <si>
    <t>Representation Expenses (Meals And Snacks)</t>
  </si>
  <si>
    <t>Public Biddig</t>
  </si>
  <si>
    <t>20% DF</t>
  </si>
  <si>
    <t>Travelling Expenses</t>
  </si>
  <si>
    <t>Electricity Expenses</t>
  </si>
  <si>
    <t>Environmental/Sanitary Services</t>
  </si>
  <si>
    <t>Repair &amp; Maintenance Electric System</t>
  </si>
  <si>
    <t>Repair &amp; Maintenance Sound System</t>
  </si>
  <si>
    <t>Repair &amp; Maintenance Furniture &amp; Fixture</t>
  </si>
  <si>
    <t>GF</t>
  </si>
  <si>
    <t>MARKET</t>
  </si>
  <si>
    <t xml:space="preserve">Repair &amp; Maintenance Water System </t>
  </si>
  <si>
    <t>SLAUGHTER</t>
  </si>
  <si>
    <t>CEMETERY</t>
  </si>
  <si>
    <t>MEO</t>
  </si>
  <si>
    <t>Repair &amp; Maintenance Dental Equipment</t>
  </si>
  <si>
    <t>Donation Inter agency Assistance</t>
  </si>
  <si>
    <t>ALL DEPT.</t>
  </si>
  <si>
    <t>Telephone Expenses</t>
  </si>
  <si>
    <t>8000-3-9-135</t>
  </si>
  <si>
    <t>3000-10-1-3</t>
  </si>
  <si>
    <t xml:space="preserve">Barangay Grant Allocation (BGA) for LGU-Led KaLaHi-CIDSS NCDDP Projects-Year 2: Construction/Improvement of Barangay Health Stations </t>
  </si>
  <si>
    <t>3000-10-1-11</t>
  </si>
  <si>
    <t>Municipal Counterpart for the Purchase of Barangay Ambulances</t>
  </si>
  <si>
    <t>Improvement of garage</t>
  </si>
  <si>
    <t xml:space="preserve">Construction of pavement </t>
  </si>
  <si>
    <t>5% DRRMF</t>
  </si>
  <si>
    <t>Procurement of Various disaster related equipment</t>
  </si>
  <si>
    <t>Fabrication  and Distribution of Informative Signages</t>
  </si>
  <si>
    <t>Load allowance for satellite phone</t>
  </si>
  <si>
    <t>Awards/Rewards/Prizes Expenses</t>
  </si>
  <si>
    <t>Repairs and Maintenance- Building and Other Structures</t>
  </si>
  <si>
    <t>Repairs and Maintenance - Machinery &amp; Equipment</t>
  </si>
  <si>
    <t>Repairs and Maintenance - Transportation Equipment</t>
  </si>
  <si>
    <t>Repair and Maintenance -Other Property,Plant and Equipment</t>
  </si>
  <si>
    <t>Installation of grills (RHU)</t>
  </si>
  <si>
    <t>Renovation of Comfort Room</t>
  </si>
  <si>
    <t>MACO</t>
  </si>
  <si>
    <t>Construction/Installation of Pantry area</t>
  </si>
  <si>
    <t>MTO</t>
  </si>
  <si>
    <t>MBO</t>
  </si>
  <si>
    <t>BAC</t>
  </si>
  <si>
    <t>MCR</t>
  </si>
  <si>
    <t>SBO</t>
  </si>
  <si>
    <t>Insurance Expense</t>
  </si>
  <si>
    <t>MA</t>
  </si>
  <si>
    <t>KALAHI</t>
  </si>
  <si>
    <t>BAMBOO</t>
  </si>
  <si>
    <t>Repair &amp; Maintenance Utility Equipment</t>
  </si>
  <si>
    <t>Fabrication of Steel Tiangge Tables</t>
  </si>
  <si>
    <t>GIST</t>
  </si>
  <si>
    <t>Fabrication of floating cottage</t>
  </si>
  <si>
    <t>TOURISM</t>
  </si>
  <si>
    <t>BPLO</t>
  </si>
  <si>
    <t>HRMO</t>
  </si>
  <si>
    <t>COA</t>
  </si>
  <si>
    <t>PESO</t>
  </si>
  <si>
    <t>MO</t>
  </si>
  <si>
    <t>Landscaping of the Municipal Building &amp; Facilities</t>
  </si>
  <si>
    <t xml:space="preserve"> Fabrication of Municipal Directional Signages</t>
  </si>
  <si>
    <t xml:space="preserve">Extraordinary &amp; Miscellaneous Expenses </t>
  </si>
  <si>
    <t>OSCA</t>
  </si>
  <si>
    <t xml:space="preserve">GRAND TOTAL AMOUNT APP 2020 </t>
  </si>
  <si>
    <t>Senior Citizen Health Card</t>
  </si>
  <si>
    <t>Purchase of Printer,Laptop,Destop Computer, UPS, Biometrics and LCD Projector for office Use</t>
  </si>
  <si>
    <t>Supply and Delivery of Information and Communacation Technology Equipment</t>
  </si>
  <si>
    <t>MENRO,MEO,MASO,MPDO,MTO,MCR,MA,KALAHI,TOURISM,HRMO,MO</t>
  </si>
  <si>
    <t>MENRO, MEO, MASO, MACO, MTO,MCR, SBO, GSO, MA, KALAHI, HRMO, COA, MO, MDRRMO</t>
  </si>
  <si>
    <t xml:space="preserve">Supply and Delivery of Furniture and Fixtures </t>
  </si>
  <si>
    <t>Purchase of Office Table, Swivel Chair, Steel Rack, Office Partition, Table an Accessories, Office Chair, Multi-Purpose Table, Venetian Blind, Cabinets, Filling Cabinet and Receiving Area Furniture for Office use</t>
  </si>
  <si>
    <t>Purchse of Built-in Sound System and Portable Sound System for Office Use</t>
  </si>
  <si>
    <t>Supply and Delivery of Communication Equipment</t>
  </si>
  <si>
    <t>MENRO, MDRRMO, MPDO, SBO, KALAHI, CEMETERY, GIST, PESO, MO, TOURISM</t>
  </si>
  <si>
    <t>GF,5% DRRMF</t>
  </si>
  <si>
    <t>Supply and Delivery of Other Office Equipments</t>
  </si>
  <si>
    <t>Purchase of Stand Fan, Wall Fan, Cooking Gas, DSLR Camera, Bulletin Board, Electric Fan, Water Dipenser, CCTV Cameras, Aircondition Unit, Photocopying Machine, Embossed LGU Table map, Office Kitchen Utensil &amp; Aplliances for Office an connference hall use</t>
  </si>
  <si>
    <t>Purchase of 2 Rostrum, Utility Tools and Equipment, Firefighting Equipment &amp; Accessories, Small Engines - DOMRAC and Coffee Machine for Offic,  Conference Hall,  and Municipal Lobby Use</t>
  </si>
  <si>
    <t>SBO, GSO, GIST, TOURISM, MO</t>
  </si>
  <si>
    <t>Supply and Delivery of Other Machinery &amp; Equipments</t>
  </si>
  <si>
    <t>Purchase of Bicycle, Motorcycle Car Accessoties-Driving NCII and Municipal Vehicle for Transpotation Use</t>
  </si>
  <si>
    <t>MSWDO, MAGO, SBO, GIST, MO</t>
  </si>
  <si>
    <t>Supply and Delivery of Transportation Equipmnts</t>
  </si>
  <si>
    <t>Purchase of Medicines, Dental, Medical and Laboratory supplies for Senior Citizens, PWDs and Municipal Health Office Use</t>
  </si>
  <si>
    <t>Supply and Delivery of Medicines, Dental, Medical and laboratory Supplies</t>
  </si>
  <si>
    <t>Gasolines for Garbage Compactor, Bac Hoe, Motorcycle, Ambulance, Multicab, Grass Cutter and Heavy quipments of All Department for Transportation Use</t>
  </si>
  <si>
    <t>Swine multiplier, FAITH Organic Center Supplies, Vegetable Seed, Rodenticide, Tree Planting and Mangrove Planting- propagules &amp; seedlings For Agricultural Use</t>
  </si>
  <si>
    <t>Agriculture and Marine Supplies</t>
  </si>
  <si>
    <t>MDRRMO,MAGO, BAMBOO</t>
  </si>
  <si>
    <t>Repair &amp; Maintaintence Office Equipment</t>
  </si>
  <si>
    <t>5%DRRMF, GF</t>
  </si>
  <si>
    <t>travel</t>
  </si>
  <si>
    <t>training</t>
  </si>
  <si>
    <t xml:space="preserve">Tax, Duties and Licenses </t>
  </si>
  <si>
    <t xml:space="preserve"> Insurance Expenses</t>
  </si>
  <si>
    <t>Advertising Expenses</t>
  </si>
  <si>
    <t>supplies</t>
  </si>
  <si>
    <t>Other Professional Services</t>
  </si>
  <si>
    <t>Other Supplies and Materials Expenses</t>
  </si>
  <si>
    <t>Transportation and Delivery Expenses</t>
  </si>
  <si>
    <t>Legal Services - Notarial fees</t>
  </si>
  <si>
    <t>gist</t>
  </si>
  <si>
    <t>Other  Maint. &amp; Operating Expenses</t>
  </si>
  <si>
    <t>MS</t>
  </si>
  <si>
    <t>As the need arises</t>
  </si>
  <si>
    <t>for repair and maintenace of Children &amp; Women Center, Comport Room, Slaugterhouse Building, Repainting of Guradhous ang Kawayanan Village</t>
  </si>
  <si>
    <t>MDRRMO, MHO</t>
  </si>
  <si>
    <t xml:space="preserve">MDRRMO, MHO, MSWDO, SBO, GSO, BAMBOO, CEMETERY, TOURISM, SLAUGHTER, MARKET, GIST </t>
  </si>
  <si>
    <t>for repair and maintenance of rescue vehicle, watercrafs, motorcycle, ambulance and multicab</t>
  </si>
  <si>
    <t>MDRRMO, MHO, MAGO, MEO, MASO, MPDO, SBO, GIST, BPLO, PNP/BFP, MO</t>
  </si>
  <si>
    <t>Repair &amp; Maintenance Information Communacation Technology Equipments</t>
  </si>
  <si>
    <t>CEMETERY, MARKET, GSO</t>
  </si>
  <si>
    <t>Repair and Maintenance -Other Property,Plant and Equipment, i-TAX System - PTO AND  Fidelity Bond Premiums</t>
  </si>
  <si>
    <t>5% DRRMF, GF</t>
  </si>
  <si>
    <t>MDRRMO, MTO</t>
  </si>
  <si>
    <t>Printing and Publication of documents</t>
  </si>
  <si>
    <t>Printing of CLUP / CDP / Other Plans, LDIP &amp; AIP Prep, SLGR, Anti-smoking-tarpaulin with frame, AIR-TIP &amp; LMI Materials and Tarpaulins</t>
  </si>
  <si>
    <t>MDRRMO, MEO, MASO, MPDO, MHO, MBO, SBO, PBLO, PESO, MO, TOURISM</t>
  </si>
  <si>
    <t>Training &amp; Seminar of municipality of gloria by department</t>
  </si>
  <si>
    <t xml:space="preserve">Food Supplies </t>
  </si>
  <si>
    <t>Quarterly</t>
  </si>
  <si>
    <t xml:space="preserve">Common-use Supplies </t>
  </si>
  <si>
    <t>MDRRMO, MENRO, MWSDO, MHO, MACO, HRMO, MO, TOURISM,</t>
  </si>
  <si>
    <t>Monthly</t>
  </si>
  <si>
    <t>Insurance for Market Building Heavy Equipment and Municipal Building</t>
  </si>
  <si>
    <t>GSO, MARKET, BPLO, SBO, MPDO, MASO,  MEO MAGO, MSWDO, MHO MENRO</t>
  </si>
  <si>
    <t>N/A</t>
  </si>
  <si>
    <t>GSO, MARKET, SBO, SLAUGHTER, BAMBOO, MPDO, MHO, MENRO</t>
  </si>
  <si>
    <t>BPLO, MASO, MAGO, MSWDO, MHO</t>
  </si>
  <si>
    <t>Training Expenses for Staffs</t>
  </si>
  <si>
    <t>Other supplies and materials for all departments</t>
  </si>
  <si>
    <t>Common-use supplie for all departments</t>
  </si>
  <si>
    <t xml:space="preserve">SBO </t>
  </si>
  <si>
    <t>Shopping/SVP/NP</t>
  </si>
  <si>
    <t xml:space="preserve"> 8000-3-9-29</t>
  </si>
  <si>
    <t>Bulaklakan Farm-to-Market Road Concreting</t>
  </si>
  <si>
    <t>Improvement of Multi-Purpose Building in Barangay Agos</t>
  </si>
  <si>
    <t>Completion of Multi-Purpose Building in Barangay Sta. Maria</t>
  </si>
  <si>
    <t>Construction of Multi-Purpose Building for Gloria Central School in Barangay Maligaya</t>
  </si>
  <si>
    <t>8000-3-9-151</t>
  </si>
  <si>
    <t>Construction of Multi-Purpose Building for Senior Citizens in Barangay Sta. Theresa</t>
  </si>
  <si>
    <t>1000-1-1-3</t>
  </si>
  <si>
    <t xml:space="preserve">Sapat Dapat Project - Settlement of LGU Projct Loan </t>
  </si>
  <si>
    <t>Combine Harvester, Communication Equipment, Garbage Compactor and '90 HP Tractor and Heavy Equipment</t>
  </si>
  <si>
    <t>MDRRMO, MENRO, MAGO, GSO</t>
  </si>
  <si>
    <t>Printer,Laptop,Destop Computer, UPS, Biometrics and LCD Projector for office Use</t>
  </si>
  <si>
    <t xml:space="preserve">Office Table, Filling Cabinet, BookShelve </t>
  </si>
  <si>
    <t>Resolutions</t>
  </si>
  <si>
    <t>SVP</t>
  </si>
  <si>
    <t>Aircondition Unit, Photocopying Machine, Water Dispenser, Stand Fan</t>
  </si>
  <si>
    <t>Meals and Snacks-MDRRMC and Rescue Team</t>
  </si>
  <si>
    <t>Meals during quartely MDRRMC meetings</t>
  </si>
  <si>
    <t>Earthquake / Fire Drills</t>
  </si>
  <si>
    <t>Infra Audit</t>
  </si>
  <si>
    <t>Coastal and River Clean-up</t>
  </si>
  <si>
    <t>Information,Education Campaign on Diff. Hazards</t>
  </si>
  <si>
    <t>Tree Planting and Mangrove Planting</t>
  </si>
  <si>
    <t>ELHB and MNC Meeting</t>
  </si>
  <si>
    <t>Staff Meeting/visitors</t>
  </si>
  <si>
    <t>Women &amp; Children Dev't Center</t>
  </si>
  <si>
    <t>PWD</t>
  </si>
  <si>
    <t>Day Care Workers</t>
  </si>
  <si>
    <t>Children's Month celebration</t>
  </si>
  <si>
    <t>Senior Citizen</t>
  </si>
  <si>
    <t>Women Group</t>
  </si>
  <si>
    <t xml:space="preserve">Pantawid Program, SLP, KALAHI, </t>
  </si>
  <si>
    <t>Resource Persons for Various Agri projects</t>
  </si>
  <si>
    <t>Various Planning Activities</t>
  </si>
  <si>
    <t>1000-6-4,   1000-6-5,  1000-6-8,  1000-6-9,  1000-6-10</t>
  </si>
  <si>
    <t>LDIP &amp; AIP Prep</t>
  </si>
  <si>
    <t>SLGR</t>
  </si>
  <si>
    <t>CBMS</t>
  </si>
  <si>
    <t>MDC-BDC Strengthening</t>
  </si>
  <si>
    <t>Project Development</t>
  </si>
  <si>
    <t>Non-Communicable Disease Awareness Campaign  ADK Club, Anti - Smoking Campaign, Anti - Drug Abuse Campaign, Cervical and Prostate Cancer Awareness Campaign</t>
  </si>
  <si>
    <t>Communicable Disease Awareness Campaign TB, Leprosy, Rabies Prevention and Control Project</t>
  </si>
  <si>
    <t>RTI/HIV Prevention and Adolescent Sexuality and Reproductive Health Campaign FHSIS and Nutrition Program</t>
  </si>
  <si>
    <t>Nutrition Month Celebration (Municipal and Provincial)</t>
  </si>
  <si>
    <t>Pabasa sa Nutrisyon Project Maternal, Neonatal, Child Health and Nutrition Garantisadong Pambata Project</t>
  </si>
  <si>
    <t>Semi Annual Meeting of Brgy Secretary</t>
  </si>
  <si>
    <t>Integrated Mobile Registration - Minority</t>
  </si>
  <si>
    <t>Civil Reg.Forum for School Heads both Public &amp; private Elem.&amp; Secondary Schools</t>
  </si>
  <si>
    <t>Admin</t>
  </si>
  <si>
    <t>Public Hearing</t>
  </si>
  <si>
    <t>MIAC Meeting</t>
  </si>
  <si>
    <t>MIAC Meeting w/ RPMO/NPMO</t>
  </si>
  <si>
    <t>One Stop Shop</t>
  </si>
  <si>
    <t>Hosting of Meetings</t>
  </si>
  <si>
    <t>Employeess' Day Celebration</t>
  </si>
  <si>
    <t xml:space="preserve">Salamat, Mabuhay Program </t>
  </si>
  <si>
    <t>Work Immersion Program (WIP)</t>
  </si>
  <si>
    <t>Organization &amp; Strengthening of OFCs</t>
  </si>
  <si>
    <t>Independence Day</t>
  </si>
  <si>
    <t>People's Dayl/SOBA</t>
  </si>
  <si>
    <t>Meetings with ExeCom &amp; LSB</t>
  </si>
  <si>
    <t>Other meetings/courtesy meetings</t>
  </si>
  <si>
    <t>Meetings</t>
  </si>
  <si>
    <t>Tour guiding</t>
  </si>
  <si>
    <t>Gabi ng Gloriano (People's Night)</t>
  </si>
  <si>
    <t>Alay Lakad, Alay Tanim</t>
  </si>
  <si>
    <t>DepEd Night</t>
  </si>
  <si>
    <t>Senior Citizen's Night</t>
  </si>
  <si>
    <t>Parada ng Sambayanan</t>
  </si>
  <si>
    <t>8000-8-1-5</t>
  </si>
  <si>
    <t>Miss Gloria Tourism</t>
  </si>
  <si>
    <t>Street Dancing</t>
  </si>
  <si>
    <t>8000-8-1-6a</t>
  </si>
  <si>
    <t>Pyesta Mahalta</t>
  </si>
  <si>
    <t>8000-1-8-11</t>
  </si>
  <si>
    <t>SAGALAHAN- Gabi ng Kulturang Gloriano</t>
  </si>
  <si>
    <t>1000-1-9-5</t>
  </si>
  <si>
    <t>Medical Mission (every 2 mos.)</t>
  </si>
  <si>
    <t>7000-1-8</t>
  </si>
  <si>
    <t>Mayor's Cup</t>
  </si>
  <si>
    <t>MO/SPA</t>
  </si>
  <si>
    <t>1000-1-10-2</t>
  </si>
  <si>
    <t>LGUlympics</t>
  </si>
  <si>
    <t>7000-1-13</t>
  </si>
  <si>
    <t>Linggo Ng Kabataan</t>
  </si>
  <si>
    <t>Hosting of Provincial Federation Meeting</t>
  </si>
  <si>
    <t>Aid to Municipal Blood Council</t>
  </si>
  <si>
    <t>Children's Month Celebration</t>
  </si>
  <si>
    <t>TOURISM, MSWDO</t>
  </si>
  <si>
    <t>Search for Cleaniest,Greeniest, Healthiest and Most Resilient Barangay &amp; School</t>
  </si>
  <si>
    <t>Search for Jingle Making</t>
  </si>
  <si>
    <t>Search for Top 10 Business Establishments w/ Environment-Friendly Practices</t>
  </si>
  <si>
    <t>Hataw Bayan Award</t>
  </si>
  <si>
    <t>Summer Socio-Cultural Activity</t>
  </si>
  <si>
    <t>Palaro ng Lahi</t>
  </si>
  <si>
    <t>Grass, Cutter</t>
  </si>
  <si>
    <t>Supplemental Feeding for Nutritionally Vulnerable during Calamity and Supplemental Food for children</t>
  </si>
  <si>
    <t>Bulb, Circuit Breaker, Meter Box</t>
  </si>
  <si>
    <t>Motor Pump</t>
  </si>
  <si>
    <t>Financial Loan Assistance to OFW</t>
  </si>
  <si>
    <t>Shopping/SVP</t>
  </si>
  <si>
    <t>Postage and Courier Services</t>
  </si>
  <si>
    <t>Discretionary Expenses</t>
  </si>
  <si>
    <t>Independence Day Celebration</t>
  </si>
  <si>
    <t>People's Dayl/SOBA Stage Décors</t>
  </si>
  <si>
    <t>People's Dayl/SOBA Lights and Sounds</t>
  </si>
  <si>
    <t>People's Dayl/SOBA Catering Services</t>
  </si>
  <si>
    <t>Legal Services</t>
  </si>
  <si>
    <t>Independence Day Celebration Physical Arrangement -   Stage Décors</t>
  </si>
  <si>
    <t>Independence Day Celebration Flowers</t>
  </si>
  <si>
    <t xml:space="preserve">Independence Day Celebration Flags </t>
  </si>
  <si>
    <t>Independence Day Celebration Token</t>
  </si>
  <si>
    <t>Stage décor - DepEd Night</t>
  </si>
  <si>
    <t>Lgu Chorale uniform</t>
  </si>
  <si>
    <t>CBRTO's/Tour guide Uniform</t>
  </si>
  <si>
    <t>Kawayanan Village supplies</t>
  </si>
  <si>
    <t>Kabataan Night supplies</t>
  </si>
  <si>
    <t>LGU Night / Sayawitan props &amp; costume</t>
  </si>
  <si>
    <t>Token - Trade fair (bamboo making contest) with MAGO</t>
  </si>
  <si>
    <t>8000-8-1-6b</t>
  </si>
  <si>
    <t>Miss Oriental</t>
  </si>
  <si>
    <t>8000-8-1-6c</t>
  </si>
  <si>
    <t>Ms. Or. Mdo. Queen (Ms. Gay)</t>
  </si>
  <si>
    <t>IEC Materials</t>
  </si>
  <si>
    <t>Municipal Plant Nursery</t>
  </si>
  <si>
    <t>MRF and Composting Facility</t>
  </si>
  <si>
    <t>Dry Run-Waste on waste segregation of addtl.brgys. for collection</t>
  </si>
  <si>
    <t>Meeting</t>
  </si>
  <si>
    <t>Office Meeting</t>
  </si>
  <si>
    <t>Admin meeting</t>
  </si>
  <si>
    <t>Admin Meeting</t>
  </si>
  <si>
    <t xml:space="preserve">Capability Development of MHO personnel </t>
  </si>
  <si>
    <t>ICS Training</t>
  </si>
  <si>
    <t>Trainings for Open Sea Divers</t>
  </si>
  <si>
    <t>Community-Based DRRM   Trainings</t>
  </si>
  <si>
    <t>SFAT-BLS PWD &amp; Senior citizen</t>
  </si>
  <si>
    <t>SFAT-BLS Parent Leader &amp; child dev't worker</t>
  </si>
  <si>
    <t>SFAT-BLS Pantawid members</t>
  </si>
  <si>
    <t>SFAT-BLS Indigeneous people</t>
  </si>
  <si>
    <t>SFAT-BLS BNS &amp; BHW</t>
  </si>
  <si>
    <t>Trainings for Rescuers</t>
  </si>
  <si>
    <t>Camp Management Training</t>
  </si>
  <si>
    <t>Formulation of DRRM Health Plan &amp; Water Sanitation &amp; Hygiene (WASH) Plan</t>
  </si>
  <si>
    <t>Barangay DRRM Database Establishment Seminar</t>
  </si>
  <si>
    <t>Dalaw Turo</t>
  </si>
  <si>
    <t>WACS</t>
  </si>
  <si>
    <t>Environmental Summit</t>
  </si>
  <si>
    <t>MSIT Orientation/Seminar</t>
  </si>
  <si>
    <t>KAALHI</t>
  </si>
  <si>
    <t>Organizational Meeting w/o O &amp; M</t>
  </si>
  <si>
    <t>Community Volunteers Meeting/Workshop</t>
  </si>
  <si>
    <t>Municipal Fiduciary Workshop</t>
  </si>
  <si>
    <t>Employees' Training</t>
  </si>
  <si>
    <t>PESO staff</t>
  </si>
  <si>
    <t>Livelihood Skills Training</t>
  </si>
  <si>
    <t>Local Handicrafts Training</t>
  </si>
  <si>
    <t>Formulation of Tourism Master plan</t>
  </si>
  <si>
    <t>Tourism Organizations (Walang Langit &amp; Agsalin)</t>
  </si>
  <si>
    <t>Teatro Gloriano Workshop</t>
  </si>
  <si>
    <t>FFS (rice &amp; vegetable)</t>
  </si>
  <si>
    <t>Prepared By:</t>
  </si>
  <si>
    <t>LEONIDA S. SEMILLA</t>
  </si>
  <si>
    <t>BAC Staff</t>
  </si>
  <si>
    <t>Recommending Approval:</t>
  </si>
  <si>
    <t>LETICIA H. SELDA</t>
  </si>
  <si>
    <t xml:space="preserve">       JOHN V. SURAT</t>
  </si>
  <si>
    <t>DOMINADOR M. ABAO</t>
  </si>
  <si>
    <t>AUGUST F. MANTARING</t>
  </si>
  <si>
    <t xml:space="preserve">       BAC Member</t>
  </si>
  <si>
    <t>SHERALEEN C. ABUAN</t>
  </si>
  <si>
    <t>MANULITO S. RODRIGUEZ</t>
  </si>
  <si>
    <t xml:space="preserve">   </t>
  </si>
  <si>
    <t>MBO/BAC Vice-Chairman</t>
  </si>
  <si>
    <t>MCRO/BAC Chairman</t>
  </si>
  <si>
    <t>Approved by:</t>
  </si>
  <si>
    <t>GERMAN D. RODEGERIO</t>
  </si>
  <si>
    <t>Municipal Mayor</t>
  </si>
  <si>
    <t>Head of Procuring Entity</t>
  </si>
  <si>
    <t>ANNUAL PROCUREMENT PLANT (APP) CY-2020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</si>
</sst>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Calibri "/>
    </font>
    <font>
      <sz val="11"/>
      <name val="Calibri "/>
    </font>
    <font>
      <sz val="10"/>
      <color theme="1"/>
      <name val="Cooper Black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164" fontId="2" fillId="0" borderId="0" xfId="1" applyFont="1" applyBorder="1"/>
    <xf numFmtId="0" fontId="0" fillId="0" borderId="0" xfId="0" applyAlignment="1">
      <alignment horizontal="center"/>
    </xf>
    <xf numFmtId="164" fontId="6" fillId="0" borderId="4" xfId="1" applyFont="1" applyBorder="1"/>
    <xf numFmtId="0" fontId="5" fillId="0" borderId="1" xfId="0" applyFont="1" applyBorder="1"/>
    <xf numFmtId="0" fontId="7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164" fontId="6" fillId="0" borderId="4" xfId="1" applyFont="1" applyFill="1" applyBorder="1"/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6" fillId="0" borderId="8" xfId="1" applyFont="1" applyFill="1" applyBorder="1"/>
    <xf numFmtId="164" fontId="6" fillId="0" borderId="8" xfId="1" applyFont="1" applyFill="1" applyBorder="1" applyAlignment="1">
      <alignment horizontal="center" vertical="center"/>
    </xf>
    <xf numFmtId="164" fontId="6" fillId="0" borderId="4" xfId="1" applyFont="1" applyBorder="1" applyAlignment="1">
      <alignment horizontal="center" vertical="center"/>
    </xf>
    <xf numFmtId="164" fontId="6" fillId="0" borderId="4" xfId="2" applyNumberFormat="1" applyFont="1" applyFill="1" applyBorder="1"/>
    <xf numFmtId="164" fontId="6" fillId="0" borderId="2" xfId="1" applyFont="1" applyFill="1" applyBorder="1"/>
    <xf numFmtId="164" fontId="6" fillId="0" borderId="4" xfId="5" applyNumberFormat="1" applyFont="1" applyFill="1" applyBorder="1"/>
    <xf numFmtId="164" fontId="6" fillId="0" borderId="8" xfId="6" applyFont="1" applyFill="1" applyBorder="1"/>
    <xf numFmtId="164" fontId="6" fillId="0" borderId="8" xfId="1" applyFont="1" applyBorder="1" applyAlignment="1">
      <alignment horizontal="center" vertical="center"/>
    </xf>
    <xf numFmtId="164" fontId="6" fillId="0" borderId="4" xfId="7" applyNumberFormat="1" applyFont="1" applyFill="1" applyBorder="1"/>
    <xf numFmtId="0" fontId="6" fillId="0" borderId="7" xfId="2" applyFont="1" applyFill="1" applyBorder="1" applyAlignment="1">
      <alignment horizontal="left" vertical="center" wrapText="1" indent="4"/>
    </xf>
    <xf numFmtId="164" fontId="6" fillId="0" borderId="4" xfId="6" applyFont="1" applyFill="1" applyBorder="1"/>
    <xf numFmtId="0" fontId="7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43" fontId="2" fillId="0" borderId="8" xfId="9" applyFont="1" applyBorder="1"/>
    <xf numFmtId="0" fontId="0" fillId="0" borderId="0" xfId="0" applyAlignment="1">
      <alignment wrapText="1"/>
    </xf>
    <xf numFmtId="0" fontId="11" fillId="0" borderId="2" xfId="0" applyFont="1" applyFill="1" applyBorder="1" applyAlignment="1">
      <alignment horizontal="left" wrapText="1"/>
    </xf>
    <xf numFmtId="43" fontId="2" fillId="0" borderId="10" xfId="9" applyFont="1" applyFill="1" applyBorder="1"/>
    <xf numFmtId="43" fontId="2" fillId="0" borderId="4" xfId="9" applyFont="1" applyBorder="1"/>
    <xf numFmtId="0" fontId="11" fillId="0" borderId="7" xfId="0" applyFont="1" applyFill="1" applyBorder="1" applyAlignment="1">
      <alignment horizontal="left" wrapText="1" indent="2"/>
    </xf>
    <xf numFmtId="43" fontId="12" fillId="0" borderId="4" xfId="9" applyFont="1" applyFill="1" applyBorder="1"/>
    <xf numFmtId="43" fontId="2" fillId="4" borderId="4" xfId="9" applyFont="1" applyFill="1" applyBorder="1"/>
    <xf numFmtId="43" fontId="2" fillId="4" borderId="8" xfId="9" applyFont="1" applyFill="1" applyBorder="1"/>
    <xf numFmtId="43" fontId="2" fillId="4" borderId="10" xfId="9" applyFont="1" applyFill="1" applyBorder="1"/>
    <xf numFmtId="0" fontId="2" fillId="0" borderId="7" xfId="2" applyFont="1" applyFill="1" applyBorder="1" applyAlignment="1">
      <alignment wrapText="1"/>
    </xf>
    <xf numFmtId="43" fontId="2" fillId="0" borderId="8" xfId="9" applyFont="1" applyFill="1" applyBorder="1" applyAlignment="1">
      <alignment horizontal="center" vertical="center"/>
    </xf>
    <xf numFmtId="43" fontId="13" fillId="0" borderId="4" xfId="9" applyFont="1" applyBorder="1" applyAlignment="1">
      <alignment horizontal="center" vertical="center"/>
    </xf>
    <xf numFmtId="43" fontId="12" fillId="0" borderId="4" xfId="9" applyFont="1" applyBorder="1" applyAlignment="1">
      <alignment horizontal="center" vertical="center"/>
    </xf>
    <xf numFmtId="43" fontId="2" fillId="0" borderId="4" xfId="9" applyFont="1" applyBorder="1" applyAlignment="1">
      <alignment horizontal="center" vertical="center"/>
    </xf>
    <xf numFmtId="43" fontId="14" fillId="0" borderId="4" xfId="9" applyFont="1" applyBorder="1" applyAlignment="1">
      <alignment horizontal="center" vertical="center"/>
    </xf>
    <xf numFmtId="43" fontId="15" fillId="0" borderId="4" xfId="9" applyFont="1" applyBorder="1" applyAlignment="1">
      <alignment horizontal="center" vertical="center"/>
    </xf>
    <xf numFmtId="43" fontId="2" fillId="0" borderId="8" xfId="9" applyFont="1" applyBorder="1" applyAlignment="1">
      <alignment horizontal="center" vertical="center"/>
    </xf>
    <xf numFmtId="43" fontId="2" fillId="0" borderId="4" xfId="11" applyFont="1" applyFill="1" applyBorder="1"/>
    <xf numFmtId="164" fontId="2" fillId="0" borderId="4" xfId="7" applyNumberFormat="1" applyFont="1" applyFill="1" applyBorder="1"/>
    <xf numFmtId="43" fontId="12" fillId="0" borderId="4" xfId="9" applyFont="1" applyBorder="1"/>
    <xf numFmtId="43" fontId="12" fillId="4" borderId="4" xfId="9" applyFont="1" applyFill="1" applyBorder="1"/>
    <xf numFmtId="43" fontId="2" fillId="0" borderId="4" xfId="9" applyFont="1" applyFill="1" applyBorder="1"/>
    <xf numFmtId="43" fontId="2" fillId="0" borderId="2" xfId="9" applyFont="1" applyFill="1" applyBorder="1"/>
    <xf numFmtId="43" fontId="2" fillId="0" borderId="0" xfId="9" applyFont="1" applyBorder="1"/>
    <xf numFmtId="43" fontId="2" fillId="0" borderId="0" xfId="9" applyFont="1" applyFill="1" applyBorder="1"/>
    <xf numFmtId="0" fontId="11" fillId="0" borderId="7" xfId="0" applyFont="1" applyFill="1" applyBorder="1" applyAlignment="1">
      <alignment horizontal="left" wrapText="1"/>
    </xf>
    <xf numFmtId="43" fontId="2" fillId="0" borderId="8" xfId="9" applyFont="1" applyFill="1" applyBorder="1"/>
    <xf numFmtId="0" fontId="2" fillId="0" borderId="7" xfId="0" applyFont="1" applyFill="1" applyBorder="1" applyAlignment="1">
      <alignment wrapText="1"/>
    </xf>
    <xf numFmtId="43" fontId="13" fillId="0" borderId="4" xfId="9" applyFont="1" applyBorder="1"/>
    <xf numFmtId="43" fontId="13" fillId="0" borderId="2" xfId="9" applyFont="1" applyBorder="1"/>
    <xf numFmtId="43" fontId="2" fillId="0" borderId="3" xfId="9" applyFont="1" applyFill="1" applyBorder="1"/>
    <xf numFmtId="164" fontId="2" fillId="0" borderId="8" xfId="6" applyFont="1" applyFill="1" applyBorder="1"/>
    <xf numFmtId="43" fontId="2" fillId="4" borderId="2" xfId="9" applyFont="1" applyFill="1" applyBorder="1"/>
    <xf numFmtId="43" fontId="2" fillId="0" borderId="2" xfId="9" applyFont="1" applyBorder="1"/>
    <xf numFmtId="43" fontId="2" fillId="4" borderId="3" xfId="9" applyFont="1" applyFill="1" applyBorder="1"/>
    <xf numFmtId="43" fontId="11" fillId="4" borderId="4" xfId="9" applyFont="1" applyFill="1" applyBorder="1"/>
    <xf numFmtId="164" fontId="2" fillId="3" borderId="4" xfId="5" applyNumberFormat="1" applyFont="1" applyFill="1" applyBorder="1"/>
    <xf numFmtId="164" fontId="2" fillId="0" borderId="4" xfId="2" applyNumberFormat="1" applyFont="1" applyFill="1" applyBorder="1"/>
    <xf numFmtId="43" fontId="5" fillId="0" borderId="1" xfId="0" applyNumberFormat="1" applyFont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 applyAlignment="1">
      <alignment horizontal="center"/>
    </xf>
    <xf numFmtId="164" fontId="18" fillId="0" borderId="1" xfId="1" applyFont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164" fontId="18" fillId="0" borderId="1" xfId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64" fontId="18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4" fontId="18" fillId="0" borderId="1" xfId="1" applyFont="1" applyFill="1" applyBorder="1" applyAlignment="1">
      <alignment vertical="center"/>
    </xf>
    <xf numFmtId="164" fontId="18" fillId="0" borderId="1" xfId="1" applyFont="1" applyBorder="1" applyAlignment="1">
      <alignment vertical="center"/>
    </xf>
    <xf numFmtId="164" fontId="10" fillId="0" borderId="1" xfId="1" applyFont="1" applyBorder="1" applyAlignment="1">
      <alignment vertical="center"/>
    </xf>
    <xf numFmtId="164" fontId="18" fillId="0" borderId="1" xfId="7" applyNumberFormat="1" applyFont="1" applyFill="1" applyBorder="1" applyAlignment="1">
      <alignment vertical="center" wrapText="1"/>
    </xf>
    <xf numFmtId="164" fontId="18" fillId="0" borderId="1" xfId="1" applyFont="1" applyBorder="1" applyAlignment="1">
      <alignment vertical="center" wrapText="1"/>
    </xf>
    <xf numFmtId="164" fontId="18" fillId="0" borderId="1" xfId="1" applyFont="1" applyFill="1" applyBorder="1" applyAlignment="1">
      <alignment vertical="center" wrapText="1"/>
    </xf>
    <xf numFmtId="0" fontId="18" fillId="0" borderId="1" xfId="4" applyFont="1" applyBorder="1" applyAlignment="1">
      <alignment vertical="center" wrapText="1"/>
    </xf>
    <xf numFmtId="0" fontId="18" fillId="0" borderId="1" xfId="4" applyFont="1" applyBorder="1" applyAlignment="1">
      <alignment horizontal="left" vertical="center" wrapText="1"/>
    </xf>
    <xf numFmtId="164" fontId="18" fillId="0" borderId="1" xfId="1" applyFont="1" applyBorder="1" applyAlignment="1">
      <alignment horizontal="left" vertical="center"/>
    </xf>
    <xf numFmtId="164" fontId="10" fillId="0" borderId="1" xfId="1" applyFont="1" applyBorder="1" applyAlignment="1">
      <alignment horizontal="left" vertical="center"/>
    </xf>
    <xf numFmtId="0" fontId="18" fillId="0" borderId="1" xfId="4" applyFont="1" applyBorder="1" applyAlignment="1">
      <alignment horizontal="center"/>
    </xf>
    <xf numFmtId="164" fontId="18" fillId="0" borderId="1" xfId="5" quotePrefix="1" applyFont="1" applyFill="1" applyBorder="1" applyAlignment="1">
      <alignment horizontal="left" vertical="center" wrapText="1"/>
    </xf>
    <xf numFmtId="164" fontId="18" fillId="0" borderId="1" xfId="1" applyFont="1" applyFill="1" applyBorder="1" applyAlignment="1">
      <alignment horizontal="left" vertical="center"/>
    </xf>
    <xf numFmtId="164" fontId="18" fillId="0" borderId="1" xfId="2" applyNumberFormat="1" applyFont="1" applyFill="1" applyBorder="1" applyAlignment="1">
      <alignment vertical="center"/>
    </xf>
    <xf numFmtId="164" fontId="10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quotePrefix="1" applyFont="1" applyBorder="1" applyAlignment="1">
      <alignment vertical="top" wrapText="1"/>
    </xf>
    <xf numFmtId="0" fontId="1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164" fontId="18" fillId="0" borderId="1" xfId="1" applyFont="1" applyBorder="1"/>
    <xf numFmtId="0" fontId="18" fillId="0" borderId="1" xfId="2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17" fillId="0" borderId="1" xfId="0" applyFont="1" applyFill="1" applyBorder="1"/>
    <xf numFmtId="164" fontId="10" fillId="0" borderId="1" xfId="1" applyFont="1" applyBorder="1"/>
    <xf numFmtId="164" fontId="10" fillId="0" borderId="1" xfId="0" applyNumberFormat="1" applyFont="1" applyBorder="1"/>
    <xf numFmtId="164" fontId="17" fillId="3" borderId="1" xfId="0" applyNumberFormat="1" applyFont="1" applyFill="1" applyBorder="1" applyAlignment="1">
      <alignment vertical="center"/>
    </xf>
    <xf numFmtId="43" fontId="0" fillId="0" borderId="0" xfId="0" applyNumberFormat="1"/>
    <xf numFmtId="164" fontId="10" fillId="0" borderId="1" xfId="1" applyFont="1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11" fillId="3" borderId="4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10" fillId="0" borderId="1" xfId="0" applyFont="1" applyBorder="1" applyAlignment="1">
      <alignment horizontal="left" wrapText="1"/>
    </xf>
    <xf numFmtId="164" fontId="18" fillId="0" borderId="1" xfId="1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164" fontId="18" fillId="0" borderId="1" xfId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49" fontId="18" fillId="0" borderId="1" xfId="5" applyNumberFormat="1" applyFont="1" applyFill="1" applyBorder="1" applyAlignment="1">
      <alignment horizontal="center" vertical="center"/>
    </xf>
    <xf numFmtId="164" fontId="10" fillId="0" borderId="1" xfId="5" applyFont="1" applyFill="1" applyBorder="1"/>
    <xf numFmtId="164" fontId="18" fillId="0" borderId="1" xfId="5" applyFont="1" applyFill="1" applyBorder="1" applyAlignment="1">
      <alignment horizontal="center"/>
    </xf>
    <xf numFmtId="43" fontId="18" fillId="0" borderId="1" xfId="9" applyFont="1" applyBorder="1"/>
    <xf numFmtId="0" fontId="18" fillId="0" borderId="1" xfId="4" applyFont="1" applyBorder="1" applyAlignment="1"/>
    <xf numFmtId="0" fontId="18" fillId="0" borderId="1" xfId="4" applyFont="1" applyBorder="1" applyAlignment="1">
      <alignment wrapText="1"/>
    </xf>
    <xf numFmtId="164" fontId="18" fillId="0" borderId="1" xfId="2" applyNumberFormat="1" applyFont="1" applyFill="1" applyBorder="1"/>
    <xf numFmtId="164" fontId="18" fillId="0" borderId="1" xfId="2" applyNumberFormat="1" applyFont="1" applyFill="1" applyBorder="1" applyAlignment="1">
      <alignment horizontal="left" indent="2"/>
    </xf>
    <xf numFmtId="164" fontId="18" fillId="0" borderId="1" xfId="1" applyFont="1" applyFill="1" applyBorder="1" applyAlignment="1">
      <alignment horizontal="left" indent="2"/>
    </xf>
    <xf numFmtId="164" fontId="18" fillId="0" borderId="1" xfId="5" applyFont="1" applyFill="1" applyBorder="1"/>
    <xf numFmtId="0" fontId="10" fillId="0" borderId="1" xfId="0" applyFont="1" applyFill="1" applyBorder="1" applyAlignment="1">
      <alignment vertical="center"/>
    </xf>
    <xf numFmtId="164" fontId="10" fillId="0" borderId="1" xfId="5" applyFont="1" applyFill="1" applyBorder="1" applyAlignment="1">
      <alignment vertical="center" wrapText="1"/>
    </xf>
    <xf numFmtId="164" fontId="10" fillId="0" borderId="1" xfId="1" applyFont="1" applyFill="1" applyBorder="1" applyAlignment="1">
      <alignment vertical="center"/>
    </xf>
    <xf numFmtId="164" fontId="10" fillId="0" borderId="1" xfId="5" applyFont="1" applyFill="1" applyBorder="1" applyAlignment="1">
      <alignment horizontal="left" vertical="center" wrapText="1"/>
    </xf>
    <xf numFmtId="164" fontId="18" fillId="0" borderId="1" xfId="6" applyFont="1" applyFill="1" applyBorder="1"/>
    <xf numFmtId="164" fontId="18" fillId="0" borderId="1" xfId="1" applyFont="1" applyBorder="1" applyAlignment="1">
      <alignment horizontal="left"/>
    </xf>
    <xf numFmtId="0" fontId="18" fillId="0" borderId="1" xfId="4" applyFont="1" applyBorder="1" applyAlignment="1">
      <alignment horizontal="left"/>
    </xf>
    <xf numFmtId="0" fontId="18" fillId="0" borderId="1" xfId="4" applyFont="1" applyBorder="1" applyAlignment="1">
      <alignment horizontal="left" wrapText="1"/>
    </xf>
    <xf numFmtId="164" fontId="10" fillId="0" borderId="1" xfId="1" applyFont="1" applyFill="1" applyBorder="1" applyAlignment="1">
      <alignment horizontal="left"/>
    </xf>
    <xf numFmtId="0" fontId="18" fillId="0" borderId="1" xfId="4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8" fillId="0" borderId="1" xfId="2" applyFont="1" applyFill="1" applyBorder="1" applyAlignment="1">
      <alignment horizontal="left"/>
    </xf>
    <xf numFmtId="0" fontId="18" fillId="0" borderId="1" xfId="2" applyFont="1" applyFill="1" applyBorder="1" applyAlignment="1">
      <alignment horizontal="left" wrapText="1"/>
    </xf>
    <xf numFmtId="43" fontId="10" fillId="0" borderId="1" xfId="9" applyFont="1" applyFill="1" applyBorder="1"/>
    <xf numFmtId="164" fontId="18" fillId="0" borderId="1" xfId="5" applyNumberFormat="1" applyFont="1" applyFill="1" applyBorder="1"/>
    <xf numFmtId="0" fontId="18" fillId="0" borderId="1" xfId="10" applyFont="1" applyFill="1" applyBorder="1" applyAlignment="1">
      <alignment horizontal="left" wrapText="1"/>
    </xf>
    <xf numFmtId="164" fontId="18" fillId="0" borderId="1" xfId="5" quotePrefix="1" applyFont="1" applyFill="1" applyBorder="1" applyAlignment="1">
      <alignment horizontal="center"/>
    </xf>
    <xf numFmtId="43" fontId="18" fillId="0" borderId="1" xfId="9" applyFont="1" applyFill="1" applyBorder="1"/>
    <xf numFmtId="0" fontId="18" fillId="0" borderId="1" xfId="10" applyFont="1" applyFill="1" applyBorder="1" applyAlignment="1">
      <alignment horizontal="left"/>
    </xf>
    <xf numFmtId="164" fontId="10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8" fillId="0" borderId="1" xfId="0" applyNumberFormat="1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vertical="center" wrapText="1"/>
    </xf>
    <xf numFmtId="0" fontId="18" fillId="0" borderId="1" xfId="10" applyFont="1" applyFill="1" applyBorder="1" applyAlignment="1">
      <alignment horizontal="left" vertical="center" wrapText="1"/>
    </xf>
    <xf numFmtId="164" fontId="17" fillId="0" borderId="1" xfId="1" applyFont="1" applyFill="1" applyBorder="1"/>
    <xf numFmtId="164" fontId="17" fillId="0" borderId="1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wrapText="1"/>
    </xf>
    <xf numFmtId="0" fontId="18" fillId="0" borderId="1" xfId="10" applyFont="1" applyFill="1" applyBorder="1" applyAlignment="1">
      <alignment wrapText="1"/>
    </xf>
    <xf numFmtId="164" fontId="10" fillId="0" borderId="1" xfId="5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2" fillId="0" borderId="4" xfId="9" applyFont="1" applyFill="1" applyBorder="1" applyAlignment="1">
      <alignment horizontal="center" vertical="center"/>
    </xf>
  </cellXfs>
  <cellStyles count="12">
    <cellStyle name="Comma" xfId="1" builtinId="3"/>
    <cellStyle name="Comma 2" xfId="5"/>
    <cellStyle name="Comma 3" xfId="6"/>
    <cellStyle name="Comma 4" xfId="9"/>
    <cellStyle name="Comma 5 2" xfId="8"/>
    <cellStyle name="Comma 6" xfId="11"/>
    <cellStyle name="Normal" xfId="0" builtinId="0"/>
    <cellStyle name="Normal 2" xfId="2"/>
    <cellStyle name="Normal 2 2" xfId="3"/>
    <cellStyle name="Normal 3" xfId="4"/>
    <cellStyle name="Normal 3 3" xfId="10"/>
    <cellStyle name="Normal 6" xfId="7"/>
  </cellStyles>
  <dxfs count="0"/>
  <tableStyles count="0" defaultTableStyle="TableStyleMedium2" defaultPivotStyle="PivotStyleLight16"/>
  <colors>
    <mruColors>
      <color rgb="FFF8B6EA"/>
      <color rgb="FFF69E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549087</xdr:colOff>
      <xdr:row>224</xdr:row>
      <xdr:rowOff>92449</xdr:rowOff>
    </xdr:from>
    <xdr:to>
      <xdr:col>8</xdr:col>
      <xdr:colOff>179343</xdr:colOff>
      <xdr:row>227</xdr:row>
      <xdr:rowOff>107017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437" y="40659424"/>
          <a:ext cx="697056" cy="58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303119</xdr:colOff>
      <xdr:row>231</xdr:row>
      <xdr:rowOff>22412</xdr:rowOff>
    </xdr:from>
    <xdr:to>
      <xdr:col>5</xdr:col>
      <xdr:colOff>709893</xdr:colOff>
      <xdr:row>235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994" y="41989562"/>
          <a:ext cx="1121149" cy="806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526676</xdr:colOff>
      <xdr:row>220</xdr:row>
      <xdr:rowOff>58830</xdr:rowOff>
    </xdr:from>
    <xdr:to>
      <xdr:col>1</xdr:col>
      <xdr:colOff>1567896</xdr:colOff>
      <xdr:row>222</xdr:row>
      <xdr:rowOff>56590</xdr:rowOff>
    </xdr:to>
    <xdr:pic>
      <xdr:nvPicPr>
        <xdr:cNvPr id="4" name="Picture 3" descr="https://scontent.fmnl3-1.fna.fbcdn.net/v/t1.15752-9/47079572_363373187745146_1483798384862035968_n.jpg?_nc_cat=101&amp;_nc_ht=scontent.fmnl3-1.fna&amp;oh=6bcf0123b95dce721c7d09b89e271d8e&amp;oe=5C67DFC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676" y="80718771"/>
          <a:ext cx="1041220" cy="378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508244</xdr:colOff>
      <xdr:row>219</xdr:row>
      <xdr:rowOff>188752</xdr:rowOff>
    </xdr:from>
    <xdr:to>
      <xdr:col>9</xdr:col>
      <xdr:colOff>616324</xdr:colOff>
      <xdr:row>223</xdr:row>
      <xdr:rowOff>173042</xdr:rowOff>
    </xdr:to>
    <xdr:pic>
      <xdr:nvPicPr>
        <xdr:cNvPr id="5" name="Picture 4" descr="https://scontent.fmnl3-1.fna.fbcdn.net/v/t1.15752-9/46752306_365736497321905_4624906069498396672_n.jpg?_nc_cat=108&amp;_nc_ht=scontent.fmnl3-1.fna&amp;oh=358927f44285d2474de1fe4076d2ad54&amp;oe=5CA6F5A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920" y="80658193"/>
          <a:ext cx="1172639" cy="757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811424</xdr:colOff>
      <xdr:row>220</xdr:row>
      <xdr:rowOff>79805</xdr:rowOff>
    </xdr:from>
    <xdr:to>
      <xdr:col>4</xdr:col>
      <xdr:colOff>324970</xdr:colOff>
      <xdr:row>222</xdr:row>
      <xdr:rowOff>135031</xdr:rowOff>
    </xdr:to>
    <xdr:pic>
      <xdr:nvPicPr>
        <xdr:cNvPr id="6" name="Picture 5" descr="C:\Documents and Settings\CBMS\Desktop\1.jpg"/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218" y="80739746"/>
          <a:ext cx="891870" cy="4362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774517</xdr:colOff>
      <xdr:row>224</xdr:row>
      <xdr:rowOff>8420</xdr:rowOff>
    </xdr:from>
    <xdr:to>
      <xdr:col>4</xdr:col>
      <xdr:colOff>65588</xdr:colOff>
      <xdr:row>227</xdr:row>
      <xdr:rowOff>164948</xdr:rowOff>
    </xdr:to>
    <xdr:pic>
      <xdr:nvPicPr>
        <xdr:cNvPr id="7" name="Picture 6" descr="signature ate Sh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74" t="29012" r="43642" b="40178"/>
        <a:stretch>
          <a:fillRect/>
        </a:stretch>
      </xdr:blipFill>
      <xdr:spPr bwMode="auto">
        <a:xfrm rot="1203699">
          <a:off x="3346267" y="40575395"/>
          <a:ext cx="672196" cy="7566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156565</xdr:colOff>
      <xdr:row>221</xdr:row>
      <xdr:rowOff>23777</xdr:rowOff>
    </xdr:from>
    <xdr:to>
      <xdr:col>7</xdr:col>
      <xdr:colOff>347382</xdr:colOff>
      <xdr:row>224</xdr:row>
      <xdr:rowOff>198905</xdr:rowOff>
    </xdr:to>
    <xdr:pic>
      <xdr:nvPicPr>
        <xdr:cNvPr id="8" name="Picture 7" descr="C:\Users\BAC\Pictures\2015-03-04 e-sign2\e-sign2 001.jpg"/>
        <xdr:cNvPicPr/>
      </xdr:nvPicPr>
      <xdr:blipFill rotWithShape="1">
        <a:blip xmlns:r="http://schemas.openxmlformats.org/officeDocument/2006/relationships" r:embed="rId7" cstate="print">
          <a:clrChange>
            <a:clrFrom>
              <a:srgbClr val="F6F7FB"/>
            </a:clrFrom>
            <a:clrTo>
              <a:srgbClr val="F6F7FB">
                <a:alpha val="0"/>
              </a:srgbClr>
            </a:clrTo>
          </a:clrChange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96" t="45297" r="82853" b="42522"/>
        <a:stretch/>
      </xdr:blipFill>
      <xdr:spPr bwMode="auto">
        <a:xfrm>
          <a:off x="5625036" y="80874218"/>
          <a:ext cx="661464" cy="7690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526676</xdr:colOff>
      <xdr:row>215</xdr:row>
      <xdr:rowOff>72429</xdr:rowOff>
    </xdr:from>
    <xdr:to>
      <xdr:col>1</xdr:col>
      <xdr:colOff>1176617</xdr:colOff>
      <xdr:row>218</xdr:row>
      <xdr:rowOff>190501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88676" y="79757458"/>
          <a:ext cx="649941" cy="689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6"/>
  <sheetViews>
    <sheetView tabSelected="1" zoomScale="85" zoomScaleNormal="85" workbookViewId="0">
      <selection activeCell="I4" sqref="I4"/>
    </sheetView>
  </sheetViews>
  <sheetFormatPr defaultRowHeight="15"/>
  <cols>
    <col min="1" max="1" width="11.42578125" style="30" customWidth="1"/>
    <col min="2" max="2" width="28.42578125" style="30" customWidth="1"/>
    <col min="3" max="3" width="12.28515625" style="4" customWidth="1"/>
    <col min="4" max="4" width="8.42578125" style="4" customWidth="1"/>
    <col min="5" max="6" width="10.7109375" customWidth="1"/>
    <col min="7" max="7" width="7" customWidth="1"/>
    <col min="8" max="9" width="16" customWidth="1"/>
    <col min="10" max="10" width="16.140625" customWidth="1"/>
    <col min="11" max="11" width="23" customWidth="1"/>
  </cols>
  <sheetData>
    <row r="1" spans="1:1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>
      <c r="A2" s="195" t="s">
        <v>337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7.75" customHeight="1">
      <c r="A3" s="120"/>
      <c r="B3" s="165"/>
      <c r="C3" s="73"/>
      <c r="D3" s="73"/>
      <c r="E3" s="196" t="s">
        <v>5</v>
      </c>
      <c r="F3" s="196"/>
      <c r="G3" s="74"/>
      <c r="H3" s="198" t="s">
        <v>7</v>
      </c>
      <c r="I3" s="198"/>
      <c r="J3" s="198"/>
      <c r="K3" s="197" t="s">
        <v>12</v>
      </c>
    </row>
    <row r="4" spans="1:11" ht="42.75" customHeight="1">
      <c r="A4" s="121" t="s">
        <v>1</v>
      </c>
      <c r="B4" s="121" t="s">
        <v>2</v>
      </c>
      <c r="C4" s="161" t="s">
        <v>4</v>
      </c>
      <c r="D4" s="161" t="s">
        <v>3</v>
      </c>
      <c r="E4" s="161" t="s">
        <v>11</v>
      </c>
      <c r="F4" s="161" t="s">
        <v>17</v>
      </c>
      <c r="G4" s="161" t="s">
        <v>6</v>
      </c>
      <c r="H4" s="75" t="s">
        <v>8</v>
      </c>
      <c r="I4" s="75" t="s">
        <v>9</v>
      </c>
      <c r="J4" s="75" t="s">
        <v>10</v>
      </c>
      <c r="K4" s="197"/>
    </row>
    <row r="5" spans="1:11" ht="29.25" customHeight="1">
      <c r="A5" s="164" t="s">
        <v>159</v>
      </c>
      <c r="B5" s="70" t="s">
        <v>160</v>
      </c>
      <c r="C5" s="164" t="s">
        <v>40</v>
      </c>
      <c r="D5" s="164" t="s">
        <v>27</v>
      </c>
      <c r="E5" s="188" t="s">
        <v>129</v>
      </c>
      <c r="F5" s="188"/>
      <c r="G5" s="164" t="s">
        <v>28</v>
      </c>
      <c r="H5" s="76">
        <v>1250000</v>
      </c>
      <c r="I5" s="162"/>
      <c r="J5" s="76">
        <v>1250000</v>
      </c>
      <c r="K5" s="161"/>
    </row>
    <row r="6" spans="1:11" ht="29.25" customHeight="1">
      <c r="A6" s="164" t="s">
        <v>45</v>
      </c>
      <c r="B6" s="70" t="s">
        <v>161</v>
      </c>
      <c r="C6" s="164" t="s">
        <v>40</v>
      </c>
      <c r="D6" s="164" t="s">
        <v>27</v>
      </c>
      <c r="E6" s="188" t="s">
        <v>129</v>
      </c>
      <c r="F6" s="188"/>
      <c r="G6" s="164" t="s">
        <v>28</v>
      </c>
      <c r="H6" s="76">
        <v>750000</v>
      </c>
      <c r="I6" s="77"/>
      <c r="J6" s="76">
        <v>750000</v>
      </c>
      <c r="K6" s="161"/>
    </row>
    <row r="7" spans="1:11" ht="30.75" customHeight="1">
      <c r="A7" s="164" t="s">
        <v>45</v>
      </c>
      <c r="B7" s="70" t="s">
        <v>162</v>
      </c>
      <c r="C7" s="164" t="s">
        <v>40</v>
      </c>
      <c r="D7" s="164" t="s">
        <v>27</v>
      </c>
      <c r="E7" s="188" t="s">
        <v>129</v>
      </c>
      <c r="F7" s="188"/>
      <c r="G7" s="164" t="s">
        <v>28</v>
      </c>
      <c r="H7" s="78">
        <v>1000000</v>
      </c>
      <c r="I7" s="162"/>
      <c r="J7" s="78">
        <v>1000000</v>
      </c>
      <c r="K7" s="161"/>
    </row>
    <row r="8" spans="1:11" ht="42.75" customHeight="1">
      <c r="A8" s="164" t="s">
        <v>45</v>
      </c>
      <c r="B8" s="70" t="s">
        <v>163</v>
      </c>
      <c r="C8" s="164" t="s">
        <v>40</v>
      </c>
      <c r="D8" s="164" t="s">
        <v>27</v>
      </c>
      <c r="E8" s="188" t="s">
        <v>129</v>
      </c>
      <c r="F8" s="188"/>
      <c r="G8" s="164" t="s">
        <v>28</v>
      </c>
      <c r="H8" s="78">
        <v>1500000</v>
      </c>
      <c r="I8" s="162"/>
      <c r="J8" s="78">
        <v>1500000</v>
      </c>
      <c r="K8" s="161"/>
    </row>
    <row r="9" spans="1:11" ht="42.75" customHeight="1">
      <c r="A9" s="164" t="s">
        <v>164</v>
      </c>
      <c r="B9" s="70" t="s">
        <v>165</v>
      </c>
      <c r="C9" s="164" t="s">
        <v>40</v>
      </c>
      <c r="D9" s="164" t="s">
        <v>27</v>
      </c>
      <c r="E9" s="188" t="s">
        <v>129</v>
      </c>
      <c r="F9" s="188"/>
      <c r="G9" s="164" t="s">
        <v>28</v>
      </c>
      <c r="H9" s="78">
        <v>500000</v>
      </c>
      <c r="I9" s="162"/>
      <c r="J9" s="78">
        <v>500000</v>
      </c>
      <c r="K9" s="161"/>
    </row>
    <row r="10" spans="1:11" ht="27.75" customHeight="1">
      <c r="A10" s="164" t="s">
        <v>166</v>
      </c>
      <c r="B10" s="70" t="s">
        <v>167</v>
      </c>
      <c r="C10" s="164" t="s">
        <v>83</v>
      </c>
      <c r="D10" s="164"/>
      <c r="E10" s="188" t="s">
        <v>129</v>
      </c>
      <c r="F10" s="188"/>
      <c r="G10" s="164" t="s">
        <v>28</v>
      </c>
      <c r="H10" s="78">
        <v>4600000</v>
      </c>
      <c r="I10" s="162"/>
      <c r="J10" s="78">
        <v>4600000</v>
      </c>
      <c r="K10" s="161"/>
    </row>
    <row r="11" spans="1:11" ht="66" customHeight="1">
      <c r="A11" s="164" t="s">
        <v>46</v>
      </c>
      <c r="B11" s="70" t="s">
        <v>47</v>
      </c>
      <c r="C11" s="164" t="s">
        <v>20</v>
      </c>
      <c r="D11" s="164" t="s">
        <v>27</v>
      </c>
      <c r="E11" s="188" t="s">
        <v>129</v>
      </c>
      <c r="F11" s="188"/>
      <c r="G11" s="164" t="s">
        <v>28</v>
      </c>
      <c r="H11" s="79">
        <v>10000000</v>
      </c>
      <c r="I11" s="80"/>
      <c r="J11" s="79">
        <v>10000000</v>
      </c>
      <c r="K11" s="161"/>
    </row>
    <row r="12" spans="1:11" ht="31.5" customHeight="1">
      <c r="A12" s="164" t="s">
        <v>48</v>
      </c>
      <c r="B12" s="70" t="s">
        <v>49</v>
      </c>
      <c r="C12" s="164" t="s">
        <v>20</v>
      </c>
      <c r="D12" s="164" t="s">
        <v>27</v>
      </c>
      <c r="E12" s="188" t="s">
        <v>129</v>
      </c>
      <c r="F12" s="188"/>
      <c r="G12" s="164" t="s">
        <v>28</v>
      </c>
      <c r="H12" s="79">
        <v>13000000</v>
      </c>
      <c r="I12" s="80"/>
      <c r="J12" s="79">
        <v>13000000</v>
      </c>
      <c r="K12" s="161"/>
    </row>
    <row r="13" spans="1:11" ht="27" customHeight="1">
      <c r="A13" s="164"/>
      <c r="B13" s="70" t="s">
        <v>50</v>
      </c>
      <c r="C13" s="164" t="s">
        <v>18</v>
      </c>
      <c r="D13" s="164" t="s">
        <v>27</v>
      </c>
      <c r="E13" s="188" t="s">
        <v>129</v>
      </c>
      <c r="F13" s="188"/>
      <c r="G13" s="164" t="s">
        <v>52</v>
      </c>
      <c r="H13" s="81">
        <v>200000</v>
      </c>
      <c r="I13" s="162"/>
      <c r="J13" s="81">
        <v>200000</v>
      </c>
      <c r="K13" s="161"/>
    </row>
    <row r="14" spans="1:11" ht="29.25" customHeight="1">
      <c r="A14" s="164"/>
      <c r="B14" s="28" t="s">
        <v>51</v>
      </c>
      <c r="C14" s="164" t="s">
        <v>18</v>
      </c>
      <c r="D14" s="164" t="s">
        <v>13</v>
      </c>
      <c r="E14" s="188" t="s">
        <v>129</v>
      </c>
      <c r="F14" s="188"/>
      <c r="G14" s="164" t="s">
        <v>52</v>
      </c>
      <c r="H14" s="81">
        <v>100000</v>
      </c>
      <c r="I14" s="162"/>
      <c r="J14" s="81">
        <v>100000</v>
      </c>
      <c r="K14" s="161"/>
    </row>
    <row r="15" spans="1:11" ht="29.25" customHeight="1">
      <c r="A15" s="70"/>
      <c r="B15" s="70" t="s">
        <v>53</v>
      </c>
      <c r="C15" s="164" t="s">
        <v>18</v>
      </c>
      <c r="D15" s="164" t="s">
        <v>13</v>
      </c>
      <c r="E15" s="188" t="s">
        <v>129</v>
      </c>
      <c r="F15" s="188"/>
      <c r="G15" s="164" t="s">
        <v>52</v>
      </c>
      <c r="H15" s="81">
        <v>120000</v>
      </c>
      <c r="I15" s="162"/>
      <c r="J15" s="81">
        <v>120000</v>
      </c>
      <c r="K15" s="161"/>
    </row>
    <row r="16" spans="1:11" ht="28.5" customHeight="1">
      <c r="A16" s="70"/>
      <c r="B16" s="70" t="s">
        <v>54</v>
      </c>
      <c r="C16" s="164" t="s">
        <v>18</v>
      </c>
      <c r="D16" s="164" t="s">
        <v>158</v>
      </c>
      <c r="E16" s="188" t="s">
        <v>129</v>
      </c>
      <c r="F16" s="188"/>
      <c r="G16" s="164" t="s">
        <v>52</v>
      </c>
      <c r="H16" s="81">
        <v>100000</v>
      </c>
      <c r="I16" s="81">
        <v>100000</v>
      </c>
      <c r="J16" s="77"/>
      <c r="K16" s="161"/>
    </row>
    <row r="17" spans="1:11" ht="24.75" customHeight="1">
      <c r="A17" s="70"/>
      <c r="B17" s="70" t="s">
        <v>61</v>
      </c>
      <c r="C17" s="164" t="s">
        <v>20</v>
      </c>
      <c r="D17" s="164" t="s">
        <v>158</v>
      </c>
      <c r="E17" s="188" t="s">
        <v>129</v>
      </c>
      <c r="F17" s="188"/>
      <c r="G17" s="164" t="s">
        <v>35</v>
      </c>
      <c r="H17" s="83">
        <v>75000</v>
      </c>
      <c r="I17" s="162"/>
      <c r="J17" s="83">
        <v>75000</v>
      </c>
      <c r="K17" s="161"/>
    </row>
    <row r="18" spans="1:11" ht="27.75" customHeight="1">
      <c r="A18" s="70"/>
      <c r="B18" s="70" t="s">
        <v>62</v>
      </c>
      <c r="C18" s="164" t="s">
        <v>22</v>
      </c>
      <c r="D18" s="164" t="s">
        <v>13</v>
      </c>
      <c r="E18" s="188" t="s">
        <v>129</v>
      </c>
      <c r="F18" s="188"/>
      <c r="G18" s="164" t="s">
        <v>35</v>
      </c>
      <c r="H18" s="77">
        <v>20000</v>
      </c>
      <c r="I18" s="162"/>
      <c r="J18" s="77">
        <v>20000</v>
      </c>
      <c r="K18" s="161"/>
    </row>
    <row r="19" spans="1:11" ht="27" customHeight="1">
      <c r="A19" s="70"/>
      <c r="B19" s="70" t="s">
        <v>64</v>
      </c>
      <c r="C19" s="164" t="s">
        <v>65</v>
      </c>
      <c r="D19" s="164" t="s">
        <v>158</v>
      </c>
      <c r="E19" s="188" t="s">
        <v>129</v>
      </c>
      <c r="F19" s="188"/>
      <c r="G19" s="164" t="s">
        <v>28</v>
      </c>
      <c r="H19" s="83">
        <v>37200</v>
      </c>
      <c r="I19" s="162"/>
      <c r="J19" s="83">
        <v>37200</v>
      </c>
      <c r="K19" s="161"/>
    </row>
    <row r="20" spans="1:11" ht="30.75" customHeight="1">
      <c r="A20" s="70"/>
      <c r="B20" s="70" t="s">
        <v>75</v>
      </c>
      <c r="C20" s="164" t="s">
        <v>36</v>
      </c>
      <c r="D20" s="164" t="s">
        <v>13</v>
      </c>
      <c r="E20" s="188" t="s">
        <v>129</v>
      </c>
      <c r="F20" s="188"/>
      <c r="G20" s="164" t="s">
        <v>35</v>
      </c>
      <c r="H20" s="83">
        <v>60000</v>
      </c>
      <c r="I20" s="162"/>
      <c r="J20" s="83">
        <v>60000</v>
      </c>
      <c r="K20" s="161"/>
    </row>
    <row r="21" spans="1:11" ht="30.75" customHeight="1">
      <c r="A21" s="70"/>
      <c r="B21" s="70" t="s">
        <v>77</v>
      </c>
      <c r="C21" s="164" t="s">
        <v>78</v>
      </c>
      <c r="D21" s="164" t="s">
        <v>13</v>
      </c>
      <c r="E21" s="188" t="s">
        <v>129</v>
      </c>
      <c r="F21" s="188"/>
      <c r="G21" s="164" t="s">
        <v>35</v>
      </c>
      <c r="H21" s="78">
        <v>25000</v>
      </c>
      <c r="I21" s="162"/>
      <c r="J21" s="78">
        <v>25000</v>
      </c>
      <c r="K21" s="161"/>
    </row>
    <row r="22" spans="1:11" ht="30.75" customHeight="1">
      <c r="A22" s="70"/>
      <c r="B22" s="70" t="s">
        <v>84</v>
      </c>
      <c r="C22" s="189" t="s">
        <v>83</v>
      </c>
      <c r="D22" s="164" t="s">
        <v>27</v>
      </c>
      <c r="E22" s="188" t="s">
        <v>129</v>
      </c>
      <c r="F22" s="188"/>
      <c r="G22" s="164" t="s">
        <v>35</v>
      </c>
      <c r="H22" s="84">
        <v>1000000</v>
      </c>
      <c r="I22" s="162"/>
      <c r="J22" s="84">
        <v>1000000</v>
      </c>
      <c r="K22" s="161"/>
    </row>
    <row r="23" spans="1:11" ht="30.75" customHeight="1">
      <c r="A23" s="70"/>
      <c r="B23" s="172" t="s">
        <v>85</v>
      </c>
      <c r="C23" s="189"/>
      <c r="D23" s="164" t="s">
        <v>158</v>
      </c>
      <c r="E23" s="188" t="s">
        <v>129</v>
      </c>
      <c r="F23" s="188"/>
      <c r="G23" s="164" t="s">
        <v>35</v>
      </c>
      <c r="H23" s="84">
        <v>50000</v>
      </c>
      <c r="I23" s="162"/>
      <c r="J23" s="84">
        <v>50000</v>
      </c>
      <c r="K23" s="161"/>
    </row>
    <row r="24" spans="1:11" ht="77.25" customHeight="1">
      <c r="A24" s="120"/>
      <c r="B24" s="173" t="s">
        <v>91</v>
      </c>
      <c r="C24" s="164" t="s">
        <v>92</v>
      </c>
      <c r="D24" s="164" t="s">
        <v>158</v>
      </c>
      <c r="E24" s="188" t="s">
        <v>129</v>
      </c>
      <c r="F24" s="188"/>
      <c r="G24" s="164" t="s">
        <v>35</v>
      </c>
      <c r="H24" s="83">
        <v>477000</v>
      </c>
      <c r="I24" s="85"/>
      <c r="J24" s="83">
        <v>477000</v>
      </c>
      <c r="K24" s="98" t="s">
        <v>90</v>
      </c>
    </row>
    <row r="25" spans="1:11" ht="106.5" customHeight="1">
      <c r="A25" s="120"/>
      <c r="B25" s="89" t="s">
        <v>94</v>
      </c>
      <c r="C25" s="164" t="s">
        <v>93</v>
      </c>
      <c r="D25" s="164" t="s">
        <v>158</v>
      </c>
      <c r="E25" s="188" t="s">
        <v>129</v>
      </c>
      <c r="F25" s="188"/>
      <c r="G25" s="164" t="s">
        <v>35</v>
      </c>
      <c r="H25" s="83">
        <v>793000</v>
      </c>
      <c r="I25" s="83"/>
      <c r="J25" s="83">
        <v>793000</v>
      </c>
      <c r="K25" s="70" t="s">
        <v>95</v>
      </c>
    </row>
    <row r="26" spans="1:11" s="27" customFormat="1" ht="42" customHeight="1">
      <c r="A26" s="70"/>
      <c r="B26" s="86" t="s">
        <v>97</v>
      </c>
      <c r="C26" s="164" t="s">
        <v>83</v>
      </c>
      <c r="D26" s="164" t="s">
        <v>158</v>
      </c>
      <c r="E26" s="188" t="s">
        <v>129</v>
      </c>
      <c r="F26" s="188"/>
      <c r="G26" s="164" t="s">
        <v>35</v>
      </c>
      <c r="H26" s="87">
        <v>70000</v>
      </c>
      <c r="I26" s="88"/>
      <c r="J26" s="87">
        <v>70000</v>
      </c>
      <c r="K26" s="28" t="s">
        <v>96</v>
      </c>
    </row>
    <row r="27" spans="1:11" s="1" customFormat="1" ht="144" customHeight="1">
      <c r="A27" s="70"/>
      <c r="B27" s="90" t="s">
        <v>100</v>
      </c>
      <c r="C27" s="164" t="s">
        <v>98</v>
      </c>
      <c r="D27" s="164" t="s">
        <v>158</v>
      </c>
      <c r="E27" s="188" t="s">
        <v>129</v>
      </c>
      <c r="F27" s="188"/>
      <c r="G27" s="164" t="s">
        <v>99</v>
      </c>
      <c r="H27" s="84">
        <v>380500</v>
      </c>
      <c r="I27" s="85"/>
      <c r="J27" s="84">
        <v>380500</v>
      </c>
      <c r="K27" s="28" t="s">
        <v>101</v>
      </c>
    </row>
    <row r="28" spans="1:11" ht="102.75" customHeight="1">
      <c r="A28" s="120"/>
      <c r="B28" s="89" t="s">
        <v>104</v>
      </c>
      <c r="C28" s="164" t="s">
        <v>103</v>
      </c>
      <c r="D28" s="164" t="s">
        <v>158</v>
      </c>
      <c r="E28" s="188" t="s">
        <v>129</v>
      </c>
      <c r="F28" s="188"/>
      <c r="G28" s="162" t="s">
        <v>35</v>
      </c>
      <c r="H28" s="83">
        <v>220000</v>
      </c>
      <c r="I28" s="84"/>
      <c r="J28" s="83">
        <v>220000</v>
      </c>
      <c r="K28" s="28" t="s">
        <v>102</v>
      </c>
    </row>
    <row r="29" spans="1:11" ht="65.25" customHeight="1">
      <c r="A29" s="120"/>
      <c r="B29" s="90" t="s">
        <v>107</v>
      </c>
      <c r="C29" s="164" t="s">
        <v>106</v>
      </c>
      <c r="D29" s="164" t="s">
        <v>158</v>
      </c>
      <c r="E29" s="188" t="s">
        <v>129</v>
      </c>
      <c r="F29" s="188"/>
      <c r="G29" s="162" t="s">
        <v>35</v>
      </c>
      <c r="H29" s="91">
        <v>4088200</v>
      </c>
      <c r="I29" s="92"/>
      <c r="J29" s="91">
        <v>4088200</v>
      </c>
      <c r="K29" s="28" t="s">
        <v>105</v>
      </c>
    </row>
    <row r="30" spans="1:11" ht="26.25" customHeight="1">
      <c r="A30" s="120"/>
      <c r="B30" s="102" t="s">
        <v>42</v>
      </c>
      <c r="C30" s="93" t="s">
        <v>83</v>
      </c>
      <c r="D30" s="164" t="s">
        <v>158</v>
      </c>
      <c r="E30" s="188" t="s">
        <v>129</v>
      </c>
      <c r="F30" s="188"/>
      <c r="G30" s="162" t="s">
        <v>35</v>
      </c>
      <c r="H30" s="83">
        <f>2000000+2500</f>
        <v>2002500</v>
      </c>
      <c r="I30" s="83">
        <f>2000000+2500</f>
        <v>2002500</v>
      </c>
      <c r="J30" s="83"/>
      <c r="K30" s="162"/>
    </row>
    <row r="31" spans="1:11" ht="26.25" customHeight="1">
      <c r="A31" s="120"/>
      <c r="B31" s="174" t="s">
        <v>89</v>
      </c>
      <c r="C31" s="93" t="s">
        <v>87</v>
      </c>
      <c r="D31" s="164" t="s">
        <v>158</v>
      </c>
      <c r="E31" s="188" t="s">
        <v>129</v>
      </c>
      <c r="F31" s="188"/>
      <c r="G31" s="162" t="s">
        <v>35</v>
      </c>
      <c r="H31" s="154">
        <v>355000</v>
      </c>
      <c r="I31" s="154">
        <v>355000</v>
      </c>
      <c r="J31" s="175"/>
      <c r="K31" s="162"/>
    </row>
    <row r="32" spans="1:11" ht="66" customHeight="1">
      <c r="A32" s="120"/>
      <c r="B32" s="94" t="s">
        <v>109</v>
      </c>
      <c r="C32" s="164" t="s">
        <v>20</v>
      </c>
      <c r="D32" s="164" t="s">
        <v>158</v>
      </c>
      <c r="E32" s="188" t="s">
        <v>129</v>
      </c>
      <c r="F32" s="188"/>
      <c r="G32" s="162" t="s">
        <v>35</v>
      </c>
      <c r="H32" s="95">
        <v>660000</v>
      </c>
      <c r="I32" s="95">
        <v>660000</v>
      </c>
      <c r="J32" s="176"/>
      <c r="K32" s="28" t="s">
        <v>108</v>
      </c>
    </row>
    <row r="33" spans="1:11" ht="27" customHeight="1">
      <c r="A33" s="120"/>
      <c r="B33" s="94" t="s">
        <v>146</v>
      </c>
      <c r="C33" s="164" t="s">
        <v>43</v>
      </c>
      <c r="D33" s="164" t="s">
        <v>158</v>
      </c>
      <c r="E33" s="188" t="s">
        <v>145</v>
      </c>
      <c r="F33" s="188"/>
      <c r="G33" s="162" t="s">
        <v>35</v>
      </c>
      <c r="H33" s="95">
        <v>2085500</v>
      </c>
      <c r="I33" s="95">
        <v>2085500</v>
      </c>
      <c r="J33" s="176"/>
      <c r="K33" s="177" t="s">
        <v>156</v>
      </c>
    </row>
    <row r="34" spans="1:11" ht="41.25" customHeight="1">
      <c r="A34" s="120"/>
      <c r="B34" s="94" t="s">
        <v>123</v>
      </c>
      <c r="C34" s="164" t="s">
        <v>43</v>
      </c>
      <c r="D34" s="164" t="s">
        <v>158</v>
      </c>
      <c r="E34" s="188" t="s">
        <v>145</v>
      </c>
      <c r="F34" s="188"/>
      <c r="G34" s="162" t="s">
        <v>35</v>
      </c>
      <c r="H34" s="95">
        <v>83700</v>
      </c>
      <c r="I34" s="95">
        <v>83700</v>
      </c>
      <c r="J34" s="176"/>
      <c r="K34" s="177" t="s">
        <v>155</v>
      </c>
    </row>
    <row r="35" spans="1:11" ht="93.75" customHeight="1">
      <c r="A35" s="120"/>
      <c r="B35" s="102" t="s">
        <v>14</v>
      </c>
      <c r="C35" s="162" t="s">
        <v>43</v>
      </c>
      <c r="D35" s="164" t="s">
        <v>158</v>
      </c>
      <c r="E35" s="188" t="s">
        <v>129</v>
      </c>
      <c r="F35" s="188"/>
      <c r="G35" s="162" t="s">
        <v>35</v>
      </c>
      <c r="H35" s="96">
        <v>5165000</v>
      </c>
      <c r="I35" s="96">
        <v>5165000</v>
      </c>
      <c r="J35" s="82"/>
      <c r="K35" s="98" t="s">
        <v>110</v>
      </c>
    </row>
    <row r="36" spans="1:11" ht="92.25" customHeight="1">
      <c r="A36" s="120"/>
      <c r="B36" s="102" t="s">
        <v>112</v>
      </c>
      <c r="C36" s="164" t="s">
        <v>113</v>
      </c>
      <c r="D36" s="164" t="s">
        <v>158</v>
      </c>
      <c r="E36" s="188" t="s">
        <v>129</v>
      </c>
      <c r="F36" s="188"/>
      <c r="G36" s="162" t="s">
        <v>35</v>
      </c>
      <c r="H36" s="83">
        <v>340000</v>
      </c>
      <c r="I36" s="83">
        <v>340000</v>
      </c>
      <c r="J36" s="82"/>
      <c r="K36" s="70" t="s">
        <v>111</v>
      </c>
    </row>
    <row r="37" spans="1:11" ht="26.25" customHeight="1">
      <c r="A37" s="72"/>
      <c r="B37" s="190" t="s">
        <v>15</v>
      </c>
      <c r="C37" s="73" t="s">
        <v>82</v>
      </c>
      <c r="D37" s="189" t="s">
        <v>259</v>
      </c>
      <c r="E37" s="188" t="s">
        <v>129</v>
      </c>
      <c r="F37" s="188"/>
      <c r="G37" s="188" t="s">
        <v>35</v>
      </c>
      <c r="H37" s="105">
        <v>90000</v>
      </c>
      <c r="I37" s="105">
        <v>90000</v>
      </c>
      <c r="J37" s="105"/>
      <c r="K37" s="124" t="s">
        <v>258</v>
      </c>
    </row>
    <row r="38" spans="1:11" ht="26.25">
      <c r="A38" s="72"/>
      <c r="B38" s="190"/>
      <c r="C38" s="188" t="s">
        <v>83</v>
      </c>
      <c r="D38" s="189"/>
      <c r="E38" s="188"/>
      <c r="F38" s="188"/>
      <c r="G38" s="188"/>
      <c r="H38" s="125">
        <v>10000</v>
      </c>
      <c r="I38" s="125">
        <v>10000</v>
      </c>
      <c r="J38" s="125"/>
      <c r="K38" s="124" t="s">
        <v>260</v>
      </c>
    </row>
    <row r="39" spans="1:11">
      <c r="A39" s="72"/>
      <c r="B39" s="190"/>
      <c r="C39" s="188"/>
      <c r="D39" s="189"/>
      <c r="E39" s="188"/>
      <c r="F39" s="188"/>
      <c r="G39" s="188"/>
      <c r="H39" s="125">
        <v>44947.79</v>
      </c>
      <c r="I39" s="125">
        <v>44947.79</v>
      </c>
      <c r="J39" s="110"/>
      <c r="K39" s="126" t="s">
        <v>261</v>
      </c>
    </row>
    <row r="40" spans="1:11" ht="29.25" customHeight="1">
      <c r="A40" s="72"/>
      <c r="B40" s="190"/>
      <c r="C40" s="188"/>
      <c r="D40" s="189"/>
      <c r="E40" s="188"/>
      <c r="F40" s="188"/>
      <c r="G40" s="188"/>
      <c r="H40" s="125">
        <v>4000</v>
      </c>
      <c r="I40" s="125">
        <v>4000</v>
      </c>
      <c r="J40" s="110"/>
      <c r="K40" s="127" t="s">
        <v>262</v>
      </c>
    </row>
    <row r="41" spans="1:11">
      <c r="A41" s="72"/>
      <c r="B41" s="190"/>
      <c r="C41" s="188"/>
      <c r="D41" s="189"/>
      <c r="E41" s="188"/>
      <c r="F41" s="188"/>
      <c r="G41" s="188"/>
      <c r="H41" s="125">
        <v>40000</v>
      </c>
      <c r="I41" s="125">
        <v>40000</v>
      </c>
      <c r="J41" s="110"/>
      <c r="K41" s="127" t="s">
        <v>218</v>
      </c>
    </row>
    <row r="42" spans="1:11" ht="26.25">
      <c r="A42" s="72"/>
      <c r="B42" s="190"/>
      <c r="C42" s="188"/>
      <c r="D42" s="189"/>
      <c r="E42" s="188"/>
      <c r="F42" s="188"/>
      <c r="G42" s="188"/>
      <c r="H42" s="125">
        <v>15000</v>
      </c>
      <c r="I42" s="125">
        <v>15000</v>
      </c>
      <c r="J42" s="110"/>
      <c r="K42" s="104" t="s">
        <v>263</v>
      </c>
    </row>
    <row r="43" spans="1:11" ht="26.25">
      <c r="A43" s="72"/>
      <c r="B43" s="190"/>
      <c r="C43" s="188"/>
      <c r="D43" s="189"/>
      <c r="E43" s="188"/>
      <c r="F43" s="188"/>
      <c r="G43" s="188"/>
      <c r="H43" s="125">
        <v>30000</v>
      </c>
      <c r="I43" s="125">
        <v>30000</v>
      </c>
      <c r="J43" s="110"/>
      <c r="K43" s="104" t="s">
        <v>264</v>
      </c>
    </row>
    <row r="44" spans="1:11" ht="26.25">
      <c r="A44" s="72"/>
      <c r="B44" s="190"/>
      <c r="C44" s="188"/>
      <c r="D44" s="189"/>
      <c r="E44" s="188"/>
      <c r="F44" s="188"/>
      <c r="G44" s="188"/>
      <c r="H44" s="125">
        <v>30000</v>
      </c>
      <c r="I44" s="125">
        <v>30000</v>
      </c>
      <c r="J44" s="110"/>
      <c r="K44" s="104" t="s">
        <v>265</v>
      </c>
    </row>
    <row r="45" spans="1:11">
      <c r="A45" s="72"/>
      <c r="B45" s="190"/>
      <c r="C45" s="188"/>
      <c r="D45" s="189"/>
      <c r="E45" s="188"/>
      <c r="F45" s="188"/>
      <c r="G45" s="188"/>
      <c r="H45" s="105">
        <v>20000</v>
      </c>
      <c r="I45" s="105">
        <v>20000</v>
      </c>
      <c r="J45" s="110"/>
      <c r="K45" s="126" t="s">
        <v>266</v>
      </c>
    </row>
    <row r="46" spans="1:11" ht="29.25" customHeight="1">
      <c r="A46" s="72"/>
      <c r="B46" s="190"/>
      <c r="C46" s="188"/>
      <c r="D46" s="189"/>
      <c r="E46" s="188"/>
      <c r="F46" s="188"/>
      <c r="G46" s="188"/>
      <c r="H46" s="125">
        <v>2000</v>
      </c>
      <c r="I46" s="125">
        <v>2000</v>
      </c>
      <c r="J46" s="110"/>
      <c r="K46" s="104" t="s">
        <v>267</v>
      </c>
    </row>
    <row r="47" spans="1:11" ht="30" customHeight="1">
      <c r="A47" s="72"/>
      <c r="B47" s="190"/>
      <c r="C47" s="188"/>
      <c r="D47" s="189"/>
      <c r="E47" s="188"/>
      <c r="F47" s="188"/>
      <c r="G47" s="188"/>
      <c r="H47" s="125">
        <v>7000</v>
      </c>
      <c r="I47" s="125">
        <v>7000</v>
      </c>
      <c r="J47" s="110"/>
      <c r="K47" s="104" t="s">
        <v>268</v>
      </c>
    </row>
    <row r="48" spans="1:11" ht="30.75" customHeight="1">
      <c r="A48" s="72"/>
      <c r="B48" s="190"/>
      <c r="C48" s="188"/>
      <c r="D48" s="189"/>
      <c r="E48" s="188"/>
      <c r="F48" s="188"/>
      <c r="G48" s="188"/>
      <c r="H48" s="125">
        <v>6000</v>
      </c>
      <c r="I48" s="125">
        <v>6000</v>
      </c>
      <c r="J48" s="110"/>
      <c r="K48" s="104" t="s">
        <v>269</v>
      </c>
    </row>
    <row r="49" spans="1:11" ht="31.5" customHeight="1">
      <c r="A49" s="72"/>
      <c r="B49" s="190"/>
      <c r="C49" s="188"/>
      <c r="D49" s="189"/>
      <c r="E49" s="188"/>
      <c r="F49" s="188"/>
      <c r="G49" s="188"/>
      <c r="H49" s="125">
        <v>2000</v>
      </c>
      <c r="I49" s="125">
        <v>2000</v>
      </c>
      <c r="J49" s="110"/>
      <c r="K49" s="104" t="s">
        <v>270</v>
      </c>
    </row>
    <row r="50" spans="1:11" ht="17.25" customHeight="1">
      <c r="A50" s="72"/>
      <c r="B50" s="190"/>
      <c r="C50" s="188" t="s">
        <v>78</v>
      </c>
      <c r="D50" s="189"/>
      <c r="E50" s="188"/>
      <c r="F50" s="188"/>
      <c r="G50" s="188"/>
      <c r="H50" s="128">
        <v>3000</v>
      </c>
      <c r="I50" s="128">
        <v>3000</v>
      </c>
      <c r="J50" s="110"/>
      <c r="K50" s="129" t="s">
        <v>271</v>
      </c>
    </row>
    <row r="51" spans="1:11">
      <c r="A51" s="72"/>
      <c r="B51" s="190"/>
      <c r="C51" s="188"/>
      <c r="D51" s="189"/>
      <c r="E51" s="188"/>
      <c r="F51" s="188"/>
      <c r="G51" s="188"/>
      <c r="H51" s="78">
        <v>10000</v>
      </c>
      <c r="I51" s="78">
        <v>10000</v>
      </c>
      <c r="J51" s="110"/>
      <c r="K51" s="104" t="s">
        <v>272</v>
      </c>
    </row>
    <row r="52" spans="1:11" ht="26.25">
      <c r="A52" s="72"/>
      <c r="B52" s="190"/>
      <c r="C52" s="188"/>
      <c r="D52" s="189"/>
      <c r="E52" s="188"/>
      <c r="F52" s="188"/>
      <c r="G52" s="188"/>
      <c r="H52" s="78">
        <v>15000</v>
      </c>
      <c r="I52" s="78">
        <v>15000</v>
      </c>
      <c r="J52" s="110"/>
      <c r="K52" s="104" t="s">
        <v>273</v>
      </c>
    </row>
    <row r="53" spans="1:11" ht="15.75" customHeight="1">
      <c r="A53" s="72"/>
      <c r="B53" s="190"/>
      <c r="C53" s="188"/>
      <c r="D53" s="189"/>
      <c r="E53" s="188"/>
      <c r="F53" s="188"/>
      <c r="G53" s="188"/>
      <c r="H53" s="78">
        <v>60000</v>
      </c>
      <c r="I53" s="78">
        <v>60000</v>
      </c>
      <c r="J53" s="110"/>
      <c r="K53" s="104" t="s">
        <v>274</v>
      </c>
    </row>
    <row r="54" spans="1:11" ht="18.75" customHeight="1">
      <c r="A54" s="72"/>
      <c r="B54" s="190"/>
      <c r="C54" s="188"/>
      <c r="D54" s="189"/>
      <c r="E54" s="188"/>
      <c r="F54" s="188"/>
      <c r="G54" s="188"/>
      <c r="H54" s="78">
        <v>3000</v>
      </c>
      <c r="I54" s="78">
        <v>3000</v>
      </c>
      <c r="J54" s="110"/>
      <c r="K54" s="104" t="s">
        <v>275</v>
      </c>
    </row>
    <row r="55" spans="1:11" ht="29.25" customHeight="1">
      <c r="A55" s="72"/>
      <c r="B55" s="190"/>
      <c r="C55" s="188"/>
      <c r="D55" s="189"/>
      <c r="E55" s="188"/>
      <c r="F55" s="188"/>
      <c r="G55" s="188"/>
      <c r="H55" s="78">
        <v>10000</v>
      </c>
      <c r="I55" s="78">
        <v>10000</v>
      </c>
      <c r="J55" s="110"/>
      <c r="K55" s="104" t="s">
        <v>276</v>
      </c>
    </row>
    <row r="56" spans="1:11" ht="31.5" customHeight="1">
      <c r="A56" s="72"/>
      <c r="B56" s="190"/>
      <c r="C56" s="188"/>
      <c r="D56" s="189"/>
      <c r="E56" s="188"/>
      <c r="F56" s="188"/>
      <c r="G56" s="188"/>
      <c r="H56" s="128">
        <v>3000</v>
      </c>
      <c r="I56" s="128">
        <v>3000</v>
      </c>
      <c r="J56" s="110"/>
      <c r="K56" s="129" t="s">
        <v>277</v>
      </c>
    </row>
    <row r="57" spans="1:11" ht="18.75" customHeight="1">
      <c r="A57" s="130" t="s">
        <v>228</v>
      </c>
      <c r="B57" s="190"/>
      <c r="C57" s="188"/>
      <c r="D57" s="189"/>
      <c r="E57" s="188"/>
      <c r="F57" s="188"/>
      <c r="G57" s="188"/>
      <c r="H57" s="131">
        <v>306000</v>
      </c>
      <c r="I57" s="131">
        <v>306000</v>
      </c>
      <c r="J57" s="110"/>
      <c r="K57" s="127" t="s">
        <v>229</v>
      </c>
    </row>
    <row r="58" spans="1:11" ht="18" customHeight="1">
      <c r="A58" s="130" t="s">
        <v>228</v>
      </c>
      <c r="B58" s="190"/>
      <c r="C58" s="188"/>
      <c r="D58" s="189"/>
      <c r="E58" s="188"/>
      <c r="F58" s="188"/>
      <c r="G58" s="188"/>
      <c r="H58" s="131">
        <v>325000</v>
      </c>
      <c r="I58" s="131">
        <v>325000</v>
      </c>
      <c r="J58" s="110"/>
      <c r="K58" s="126" t="s">
        <v>230</v>
      </c>
    </row>
    <row r="59" spans="1:11" ht="18" customHeight="1">
      <c r="A59" s="132" t="s">
        <v>231</v>
      </c>
      <c r="B59" s="190"/>
      <c r="C59" s="188"/>
      <c r="D59" s="189"/>
      <c r="E59" s="188"/>
      <c r="F59" s="188"/>
      <c r="G59" s="188"/>
      <c r="H59" s="131">
        <v>80000</v>
      </c>
      <c r="I59" s="131">
        <v>80000</v>
      </c>
      <c r="J59" s="110"/>
      <c r="K59" s="126" t="s">
        <v>232</v>
      </c>
    </row>
    <row r="60" spans="1:11" ht="18" customHeight="1">
      <c r="A60" s="132" t="s">
        <v>278</v>
      </c>
      <c r="B60" s="190"/>
      <c r="C60" s="188"/>
      <c r="D60" s="189"/>
      <c r="E60" s="188"/>
      <c r="F60" s="188"/>
      <c r="G60" s="188"/>
      <c r="H60" s="131">
        <v>58000</v>
      </c>
      <c r="I60" s="131">
        <v>58000</v>
      </c>
      <c r="J60" s="110"/>
      <c r="K60" s="126" t="s">
        <v>279</v>
      </c>
    </row>
    <row r="61" spans="1:11" ht="30.75" customHeight="1">
      <c r="A61" s="132" t="s">
        <v>280</v>
      </c>
      <c r="B61" s="190"/>
      <c r="C61" s="188"/>
      <c r="D61" s="189"/>
      <c r="E61" s="188"/>
      <c r="F61" s="188"/>
      <c r="G61" s="188"/>
      <c r="H61" s="131">
        <v>23500</v>
      </c>
      <c r="I61" s="131">
        <v>23500</v>
      </c>
      <c r="J61" s="110"/>
      <c r="K61" s="127" t="s">
        <v>281</v>
      </c>
    </row>
    <row r="62" spans="1:11" ht="31.5" customHeight="1">
      <c r="A62" s="132" t="s">
        <v>233</v>
      </c>
      <c r="B62" s="190"/>
      <c r="C62" s="188"/>
      <c r="D62" s="189"/>
      <c r="E62" s="188"/>
      <c r="F62" s="188"/>
      <c r="G62" s="188"/>
      <c r="H62" s="131">
        <v>64000</v>
      </c>
      <c r="I62" s="131">
        <v>64000</v>
      </c>
      <c r="J62" s="110"/>
      <c r="K62" s="127" t="s">
        <v>234</v>
      </c>
    </row>
    <row r="63" spans="1:11" ht="18" customHeight="1">
      <c r="A63" s="132"/>
      <c r="B63" s="190"/>
      <c r="C63" s="188" t="s">
        <v>25</v>
      </c>
      <c r="D63" s="189"/>
      <c r="E63" s="188"/>
      <c r="F63" s="188"/>
      <c r="G63" s="188"/>
      <c r="H63" s="133">
        <v>10000</v>
      </c>
      <c r="I63" s="133">
        <v>10000</v>
      </c>
      <c r="J63" s="110"/>
      <c r="K63" s="134" t="s">
        <v>282</v>
      </c>
    </row>
    <row r="64" spans="1:11" ht="18" customHeight="1">
      <c r="A64" s="132"/>
      <c r="B64" s="190"/>
      <c r="C64" s="188"/>
      <c r="D64" s="189"/>
      <c r="E64" s="188"/>
      <c r="F64" s="188"/>
      <c r="G64" s="188"/>
      <c r="H64" s="133">
        <v>10000</v>
      </c>
      <c r="I64" s="133">
        <v>10000</v>
      </c>
      <c r="J64" s="110"/>
      <c r="K64" s="134" t="s">
        <v>283</v>
      </c>
    </row>
    <row r="65" spans="1:11" ht="32.25" customHeight="1">
      <c r="A65" s="132"/>
      <c r="B65" s="190"/>
      <c r="C65" s="188"/>
      <c r="D65" s="189"/>
      <c r="E65" s="188"/>
      <c r="F65" s="188"/>
      <c r="G65" s="188"/>
      <c r="H65" s="133">
        <v>5000</v>
      </c>
      <c r="I65" s="133">
        <v>5000</v>
      </c>
      <c r="J65" s="110"/>
      <c r="K65" s="135" t="s">
        <v>284</v>
      </c>
    </row>
    <row r="66" spans="1:11" ht="42.75" customHeight="1">
      <c r="A66" s="132"/>
      <c r="B66" s="190"/>
      <c r="C66" s="188"/>
      <c r="D66" s="189"/>
      <c r="E66" s="188"/>
      <c r="F66" s="188"/>
      <c r="G66" s="188"/>
      <c r="H66" s="133">
        <v>10000</v>
      </c>
      <c r="I66" s="133">
        <v>10000</v>
      </c>
      <c r="J66" s="110"/>
      <c r="K66" s="135" t="s">
        <v>285</v>
      </c>
    </row>
    <row r="67" spans="1:11" s="71" customFormat="1" ht="18" customHeight="1">
      <c r="A67" s="164"/>
      <c r="B67" s="187" t="s">
        <v>86</v>
      </c>
      <c r="C67" s="189" t="s">
        <v>247</v>
      </c>
      <c r="D67" s="189" t="s">
        <v>158</v>
      </c>
      <c r="E67" s="188" t="s">
        <v>129</v>
      </c>
      <c r="F67" s="188"/>
      <c r="G67" s="188" t="s">
        <v>35</v>
      </c>
      <c r="H67" s="185">
        <v>156000</v>
      </c>
      <c r="I67" s="185">
        <v>156000</v>
      </c>
      <c r="J67" s="185"/>
      <c r="K67" s="178" t="s">
        <v>229</v>
      </c>
    </row>
    <row r="68" spans="1:11" s="2" customFormat="1" ht="15.75" customHeight="1">
      <c r="A68" s="130" t="s">
        <v>228</v>
      </c>
      <c r="B68" s="187"/>
      <c r="C68" s="189"/>
      <c r="D68" s="189"/>
      <c r="E68" s="188"/>
      <c r="F68" s="188"/>
      <c r="G68" s="188"/>
      <c r="H68" s="185"/>
      <c r="I68" s="185"/>
      <c r="J68" s="185"/>
      <c r="K68" s="178" t="s">
        <v>230</v>
      </c>
    </row>
    <row r="69" spans="1:11" s="2" customFormat="1" ht="27" customHeight="1">
      <c r="A69" s="130" t="s">
        <v>228</v>
      </c>
      <c r="B69" s="187"/>
      <c r="C69" s="189"/>
      <c r="D69" s="189"/>
      <c r="E69" s="188"/>
      <c r="F69" s="188"/>
      <c r="G69" s="188"/>
      <c r="H69" s="185"/>
      <c r="I69" s="185"/>
      <c r="J69" s="185"/>
      <c r="K69" s="179" t="s">
        <v>234</v>
      </c>
    </row>
    <row r="70" spans="1:11" s="2" customFormat="1" ht="32.25" customHeight="1">
      <c r="A70" s="132" t="s">
        <v>233</v>
      </c>
      <c r="B70" s="187"/>
      <c r="C70" s="189"/>
      <c r="D70" s="189"/>
      <c r="E70" s="188"/>
      <c r="F70" s="188"/>
      <c r="G70" s="188"/>
      <c r="H70" s="185"/>
      <c r="I70" s="185"/>
      <c r="J70" s="185"/>
      <c r="K70" s="180" t="s">
        <v>244</v>
      </c>
    </row>
    <row r="71" spans="1:11" ht="30.75" customHeight="1">
      <c r="A71" s="132" t="s">
        <v>235</v>
      </c>
      <c r="B71" s="187"/>
      <c r="C71" s="189"/>
      <c r="D71" s="189"/>
      <c r="E71" s="188"/>
      <c r="F71" s="188"/>
      <c r="G71" s="188"/>
      <c r="H71" s="185"/>
      <c r="I71" s="185"/>
      <c r="J71" s="185"/>
      <c r="K71" s="180" t="s">
        <v>245</v>
      </c>
    </row>
    <row r="72" spans="1:11" ht="26.25">
      <c r="A72" s="132" t="s">
        <v>235</v>
      </c>
      <c r="B72" s="187"/>
      <c r="C72" s="189"/>
      <c r="D72" s="189"/>
      <c r="E72" s="188"/>
      <c r="F72" s="188"/>
      <c r="G72" s="188"/>
      <c r="H72" s="185"/>
      <c r="I72" s="185"/>
      <c r="J72" s="185"/>
      <c r="K72" s="120" t="s">
        <v>246</v>
      </c>
    </row>
    <row r="73" spans="1:11" ht="30.75" customHeight="1">
      <c r="A73" s="72"/>
      <c r="B73" s="192" t="s">
        <v>26</v>
      </c>
      <c r="C73" s="188" t="s">
        <v>18</v>
      </c>
      <c r="D73" s="189" t="s">
        <v>158</v>
      </c>
      <c r="E73" s="188" t="s">
        <v>129</v>
      </c>
      <c r="F73" s="188"/>
      <c r="G73" s="188" t="s">
        <v>35</v>
      </c>
      <c r="H73" s="136">
        <v>100000</v>
      </c>
      <c r="I73" s="136">
        <v>100000</v>
      </c>
      <c r="J73" s="110"/>
      <c r="K73" s="120" t="s">
        <v>175</v>
      </c>
    </row>
    <row r="74" spans="1:11" ht="27" customHeight="1">
      <c r="A74" s="72"/>
      <c r="B74" s="192"/>
      <c r="C74" s="188"/>
      <c r="D74" s="189"/>
      <c r="E74" s="188"/>
      <c r="F74" s="188"/>
      <c r="G74" s="188"/>
      <c r="H74" s="136">
        <v>20000</v>
      </c>
      <c r="I74" s="136">
        <v>20000</v>
      </c>
      <c r="J74" s="110"/>
      <c r="K74" s="120" t="s">
        <v>176</v>
      </c>
    </row>
    <row r="75" spans="1:11">
      <c r="A75" s="72"/>
      <c r="B75" s="192"/>
      <c r="C75" s="188"/>
      <c r="D75" s="189"/>
      <c r="E75" s="188"/>
      <c r="F75" s="188"/>
      <c r="G75" s="188"/>
      <c r="H75" s="137">
        <v>90000</v>
      </c>
      <c r="I75" s="137">
        <v>90000</v>
      </c>
      <c r="J75" s="110"/>
      <c r="K75" s="120" t="s">
        <v>177</v>
      </c>
    </row>
    <row r="76" spans="1:11">
      <c r="A76" s="72"/>
      <c r="B76" s="192"/>
      <c r="C76" s="188"/>
      <c r="D76" s="189"/>
      <c r="E76" s="188"/>
      <c r="F76" s="188"/>
      <c r="G76" s="188"/>
      <c r="H76" s="137">
        <v>10000</v>
      </c>
      <c r="I76" s="137">
        <v>10000</v>
      </c>
      <c r="J76" s="110"/>
      <c r="K76" s="120" t="s">
        <v>178</v>
      </c>
    </row>
    <row r="77" spans="1:11">
      <c r="A77" s="72"/>
      <c r="B77" s="192"/>
      <c r="C77" s="188"/>
      <c r="D77" s="189"/>
      <c r="E77" s="188"/>
      <c r="F77" s="188"/>
      <c r="G77" s="188"/>
      <c r="H77" s="137">
        <v>25000</v>
      </c>
      <c r="I77" s="137">
        <v>25000</v>
      </c>
      <c r="J77" s="110"/>
      <c r="K77" s="120" t="s">
        <v>179</v>
      </c>
    </row>
    <row r="78" spans="1:11" ht="26.25">
      <c r="A78" s="72"/>
      <c r="B78" s="192"/>
      <c r="C78" s="188"/>
      <c r="D78" s="189"/>
      <c r="E78" s="188"/>
      <c r="F78" s="188"/>
      <c r="G78" s="188"/>
      <c r="H78" s="137">
        <v>10000</v>
      </c>
      <c r="I78" s="137">
        <v>10000</v>
      </c>
      <c r="J78" s="72"/>
      <c r="K78" s="120" t="s">
        <v>180</v>
      </c>
    </row>
    <row r="79" spans="1:11" ht="26.25">
      <c r="A79" s="72"/>
      <c r="B79" s="192"/>
      <c r="C79" s="188"/>
      <c r="D79" s="189"/>
      <c r="E79" s="188"/>
      <c r="F79" s="188"/>
      <c r="G79" s="188"/>
      <c r="H79" s="138">
        <v>40000</v>
      </c>
      <c r="I79" s="138">
        <v>40000</v>
      </c>
      <c r="J79" s="72"/>
      <c r="K79" s="120" t="s">
        <v>181</v>
      </c>
    </row>
    <row r="80" spans="1:11" ht="15.75" customHeight="1">
      <c r="A80" s="72"/>
      <c r="B80" s="192"/>
      <c r="C80" s="73" t="s">
        <v>25</v>
      </c>
      <c r="D80" s="189"/>
      <c r="E80" s="188"/>
      <c r="F80" s="188"/>
      <c r="G80" s="188"/>
      <c r="H80" s="105">
        <v>5000</v>
      </c>
      <c r="I80" s="105">
        <v>5000</v>
      </c>
      <c r="J80" s="72"/>
      <c r="K80" s="120" t="s">
        <v>221</v>
      </c>
    </row>
    <row r="81" spans="1:11" ht="14.25" customHeight="1">
      <c r="A81" s="72"/>
      <c r="B81" s="192"/>
      <c r="C81" s="188" t="s">
        <v>20</v>
      </c>
      <c r="D81" s="189"/>
      <c r="E81" s="188"/>
      <c r="F81" s="188"/>
      <c r="G81" s="188"/>
      <c r="H81" s="125">
        <v>16000</v>
      </c>
      <c r="I81" s="125">
        <v>16000</v>
      </c>
      <c r="J81" s="72"/>
      <c r="K81" s="120" t="s">
        <v>182</v>
      </c>
    </row>
    <row r="82" spans="1:11">
      <c r="A82" s="72"/>
      <c r="B82" s="192"/>
      <c r="C82" s="188"/>
      <c r="D82" s="189"/>
      <c r="E82" s="188"/>
      <c r="F82" s="188"/>
      <c r="G82" s="188"/>
      <c r="H82" s="125">
        <v>9820</v>
      </c>
      <c r="I82" s="125">
        <v>9820</v>
      </c>
      <c r="J82" s="72"/>
      <c r="K82" s="72" t="s">
        <v>183</v>
      </c>
    </row>
    <row r="83" spans="1:11" ht="26.25">
      <c r="A83" s="72"/>
      <c r="B83" s="192"/>
      <c r="C83" s="188" t="s">
        <v>19</v>
      </c>
      <c r="D83" s="189"/>
      <c r="E83" s="188"/>
      <c r="F83" s="188"/>
      <c r="G83" s="188"/>
      <c r="H83" s="105">
        <v>10000</v>
      </c>
      <c r="I83" s="105">
        <v>10000</v>
      </c>
      <c r="J83" s="72"/>
      <c r="K83" s="120" t="s">
        <v>184</v>
      </c>
    </row>
    <row r="84" spans="1:11">
      <c r="A84" s="72"/>
      <c r="B84" s="192"/>
      <c r="C84" s="188"/>
      <c r="D84" s="189"/>
      <c r="E84" s="188"/>
      <c r="F84" s="188"/>
      <c r="G84" s="188"/>
      <c r="H84" s="105">
        <v>50000</v>
      </c>
      <c r="I84" s="105">
        <v>50000</v>
      </c>
      <c r="J84" s="72"/>
      <c r="K84" s="72" t="s">
        <v>185</v>
      </c>
    </row>
    <row r="85" spans="1:11" ht="13.5" customHeight="1">
      <c r="A85" s="72"/>
      <c r="B85" s="192"/>
      <c r="C85" s="188"/>
      <c r="D85" s="189"/>
      <c r="E85" s="188"/>
      <c r="F85" s="188"/>
      <c r="G85" s="188"/>
      <c r="H85" s="105">
        <v>30000</v>
      </c>
      <c r="I85" s="105">
        <v>30000</v>
      </c>
      <c r="J85" s="72"/>
      <c r="K85" s="72" t="s">
        <v>186</v>
      </c>
    </row>
    <row r="86" spans="1:11" ht="30" customHeight="1">
      <c r="A86" s="72"/>
      <c r="B86" s="192"/>
      <c r="C86" s="188"/>
      <c r="D86" s="189"/>
      <c r="E86" s="188"/>
      <c r="F86" s="188"/>
      <c r="G86" s="188"/>
      <c r="H86" s="105">
        <v>40000</v>
      </c>
      <c r="I86" s="105">
        <v>40000</v>
      </c>
      <c r="J86" s="72"/>
      <c r="K86" s="120" t="s">
        <v>187</v>
      </c>
    </row>
    <row r="87" spans="1:11" ht="18" customHeight="1">
      <c r="A87" s="72"/>
      <c r="B87" s="192"/>
      <c r="C87" s="188"/>
      <c r="D87" s="189"/>
      <c r="E87" s="188"/>
      <c r="F87" s="188"/>
      <c r="G87" s="188"/>
      <c r="H87" s="105">
        <v>10000</v>
      </c>
      <c r="I87" s="105">
        <v>10000</v>
      </c>
      <c r="J87" s="72"/>
      <c r="K87" s="72" t="s">
        <v>188</v>
      </c>
    </row>
    <row r="88" spans="1:11" ht="13.5" customHeight="1">
      <c r="A88" s="72"/>
      <c r="B88" s="192"/>
      <c r="C88" s="188"/>
      <c r="D88" s="189"/>
      <c r="E88" s="188"/>
      <c r="F88" s="188"/>
      <c r="G88" s="188"/>
      <c r="H88" s="105">
        <v>30000</v>
      </c>
      <c r="I88" s="105">
        <v>30000</v>
      </c>
      <c r="J88" s="72"/>
      <c r="K88" s="72" t="s">
        <v>189</v>
      </c>
    </row>
    <row r="89" spans="1:11" ht="30.75" customHeight="1">
      <c r="A89" s="72"/>
      <c r="B89" s="192"/>
      <c r="C89" s="188"/>
      <c r="D89" s="189"/>
      <c r="E89" s="188"/>
      <c r="F89" s="188"/>
      <c r="G89" s="188"/>
      <c r="H89" s="105">
        <v>20000</v>
      </c>
      <c r="I89" s="105">
        <v>20000</v>
      </c>
      <c r="J89" s="72"/>
      <c r="K89" s="120" t="s">
        <v>190</v>
      </c>
    </row>
    <row r="90" spans="1:11" ht="28.5" customHeight="1">
      <c r="A90" s="72"/>
      <c r="B90" s="192"/>
      <c r="C90" s="73" t="s">
        <v>21</v>
      </c>
      <c r="D90" s="189"/>
      <c r="E90" s="188"/>
      <c r="F90" s="188"/>
      <c r="G90" s="188"/>
      <c r="H90" s="125">
        <v>15000</v>
      </c>
      <c r="I90" s="125">
        <v>15000</v>
      </c>
      <c r="J90" s="72"/>
      <c r="K90" s="120" t="s">
        <v>191</v>
      </c>
    </row>
    <row r="91" spans="1:11" ht="15.75" customHeight="1">
      <c r="A91" s="72"/>
      <c r="B91" s="192"/>
      <c r="C91" s="73" t="s">
        <v>22</v>
      </c>
      <c r="D91" s="189"/>
      <c r="E91" s="188"/>
      <c r="F91" s="188"/>
      <c r="G91" s="188"/>
      <c r="H91" s="105">
        <v>6400</v>
      </c>
      <c r="I91" s="105">
        <v>6400</v>
      </c>
      <c r="J91" s="72"/>
      <c r="K91" s="120" t="s">
        <v>286</v>
      </c>
    </row>
    <row r="92" spans="1:11" ht="17.25" customHeight="1">
      <c r="A92" s="72"/>
      <c r="B92" s="192"/>
      <c r="C92" s="188" t="s">
        <v>16</v>
      </c>
      <c r="D92" s="189"/>
      <c r="E92" s="188"/>
      <c r="F92" s="188"/>
      <c r="G92" s="188"/>
      <c r="H92" s="125">
        <v>7068.62</v>
      </c>
      <c r="I92" s="125">
        <v>7068.62</v>
      </c>
      <c r="J92" s="72"/>
      <c r="K92" s="120" t="s">
        <v>192</v>
      </c>
    </row>
    <row r="93" spans="1:11" ht="14.25" customHeight="1">
      <c r="A93" s="211" t="s">
        <v>193</v>
      </c>
      <c r="B93" s="192"/>
      <c r="C93" s="188"/>
      <c r="D93" s="189"/>
      <c r="E93" s="188"/>
      <c r="F93" s="188"/>
      <c r="G93" s="188"/>
      <c r="H93" s="139">
        <v>440000</v>
      </c>
      <c r="I93" s="139">
        <v>440000</v>
      </c>
      <c r="J93" s="72"/>
      <c r="K93" s="120" t="s">
        <v>194</v>
      </c>
    </row>
    <row r="94" spans="1:11">
      <c r="A94" s="211"/>
      <c r="B94" s="192"/>
      <c r="C94" s="188"/>
      <c r="D94" s="189"/>
      <c r="E94" s="188"/>
      <c r="F94" s="188"/>
      <c r="G94" s="188"/>
      <c r="H94" s="139">
        <v>138000</v>
      </c>
      <c r="I94" s="139">
        <v>138000</v>
      </c>
      <c r="J94" s="72"/>
      <c r="K94" s="120" t="s">
        <v>195</v>
      </c>
    </row>
    <row r="95" spans="1:11">
      <c r="A95" s="211"/>
      <c r="B95" s="192"/>
      <c r="C95" s="188"/>
      <c r="D95" s="189"/>
      <c r="E95" s="188"/>
      <c r="F95" s="188"/>
      <c r="G95" s="188"/>
      <c r="H95" s="110">
        <v>140000</v>
      </c>
      <c r="I95" s="110">
        <v>140000</v>
      </c>
      <c r="J95" s="72"/>
      <c r="K95" s="120" t="s">
        <v>196</v>
      </c>
    </row>
    <row r="96" spans="1:11" ht="20.25" customHeight="1">
      <c r="A96" s="211"/>
      <c r="B96" s="192"/>
      <c r="C96" s="188"/>
      <c r="D96" s="189"/>
      <c r="E96" s="188"/>
      <c r="F96" s="188"/>
      <c r="G96" s="188"/>
      <c r="H96" s="110">
        <v>70000</v>
      </c>
      <c r="I96" s="110">
        <v>70000</v>
      </c>
      <c r="J96" s="72"/>
      <c r="K96" s="120" t="s">
        <v>197</v>
      </c>
    </row>
    <row r="97" spans="1:11" s="123" customFormat="1" ht="16.5" customHeight="1">
      <c r="A97" s="211"/>
      <c r="B97" s="192"/>
      <c r="C97" s="188"/>
      <c r="D97" s="189"/>
      <c r="E97" s="188"/>
      <c r="F97" s="188"/>
      <c r="G97" s="188"/>
      <c r="H97" s="114">
        <v>70000</v>
      </c>
      <c r="I97" s="114">
        <v>70000</v>
      </c>
      <c r="J97" s="140"/>
      <c r="K97" s="102" t="s">
        <v>198</v>
      </c>
    </row>
    <row r="98" spans="1:11" s="123" customFormat="1" ht="88.5" customHeight="1">
      <c r="A98" s="140"/>
      <c r="B98" s="192"/>
      <c r="C98" s="191" t="s">
        <v>20</v>
      </c>
      <c r="D98" s="189"/>
      <c r="E98" s="188"/>
      <c r="F98" s="188"/>
      <c r="G98" s="188"/>
      <c r="H98" s="83">
        <v>15000</v>
      </c>
      <c r="I98" s="83">
        <v>15000</v>
      </c>
      <c r="J98" s="140"/>
      <c r="K98" s="102" t="s">
        <v>199</v>
      </c>
    </row>
    <row r="99" spans="1:11" s="123" customFormat="1" ht="51.75" customHeight="1">
      <c r="A99" s="140"/>
      <c r="B99" s="192"/>
      <c r="C99" s="191"/>
      <c r="D99" s="189"/>
      <c r="E99" s="188"/>
      <c r="F99" s="188"/>
      <c r="G99" s="188"/>
      <c r="H99" s="83">
        <v>15000</v>
      </c>
      <c r="I99" s="83">
        <v>15000</v>
      </c>
      <c r="J99" s="140"/>
      <c r="K99" s="102" t="s">
        <v>200</v>
      </c>
    </row>
    <row r="100" spans="1:11" s="123" customFormat="1" ht="65.25" customHeight="1">
      <c r="A100" s="140"/>
      <c r="B100" s="192"/>
      <c r="C100" s="191"/>
      <c r="D100" s="189"/>
      <c r="E100" s="188"/>
      <c r="F100" s="188"/>
      <c r="G100" s="188"/>
      <c r="H100" s="83">
        <v>35000</v>
      </c>
      <c r="I100" s="83">
        <v>35000</v>
      </c>
      <c r="J100" s="140"/>
      <c r="K100" s="102" t="s">
        <v>201</v>
      </c>
    </row>
    <row r="101" spans="1:11" s="123" customFormat="1" ht="38.25" customHeight="1">
      <c r="A101" s="140"/>
      <c r="B101" s="192"/>
      <c r="C101" s="191"/>
      <c r="D101" s="189"/>
      <c r="E101" s="188"/>
      <c r="F101" s="188"/>
      <c r="G101" s="188"/>
      <c r="H101" s="83">
        <v>35000</v>
      </c>
      <c r="I101" s="83">
        <v>35000</v>
      </c>
      <c r="J101" s="140"/>
      <c r="K101" s="141" t="s">
        <v>202</v>
      </c>
    </row>
    <row r="102" spans="1:11" s="123" customFormat="1" ht="62.25" customHeight="1">
      <c r="A102" s="140"/>
      <c r="B102" s="192"/>
      <c r="C102" s="191"/>
      <c r="D102" s="189"/>
      <c r="E102" s="188"/>
      <c r="F102" s="188"/>
      <c r="G102" s="188"/>
      <c r="H102" s="142">
        <v>27000</v>
      </c>
      <c r="I102" s="142">
        <v>27000</v>
      </c>
      <c r="J102" s="140"/>
      <c r="K102" s="143" t="s">
        <v>203</v>
      </c>
    </row>
    <row r="103" spans="1:11" s="123" customFormat="1" ht="16.5" customHeight="1">
      <c r="A103" s="140"/>
      <c r="B103" s="192"/>
      <c r="C103" s="163" t="s">
        <v>63</v>
      </c>
      <c r="D103" s="189"/>
      <c r="E103" s="188"/>
      <c r="F103" s="188"/>
      <c r="G103" s="188"/>
      <c r="H103" s="144">
        <v>6000</v>
      </c>
      <c r="I103" s="144">
        <v>6000</v>
      </c>
      <c r="J103" s="140"/>
      <c r="K103" s="145" t="s">
        <v>287</v>
      </c>
    </row>
    <row r="104" spans="1:11" s="123" customFormat="1" ht="16.5" customHeight="1">
      <c r="A104" s="140"/>
      <c r="B104" s="192"/>
      <c r="C104" s="163" t="s">
        <v>65</v>
      </c>
      <c r="D104" s="189"/>
      <c r="E104" s="188"/>
      <c r="F104" s="188"/>
      <c r="G104" s="188"/>
      <c r="H104" s="125">
        <v>15000</v>
      </c>
      <c r="I104" s="125">
        <v>15000</v>
      </c>
      <c r="J104" s="140"/>
      <c r="K104" s="145" t="s">
        <v>287</v>
      </c>
    </row>
    <row r="105" spans="1:11" s="123" customFormat="1" ht="16.5" customHeight="1">
      <c r="A105" s="140"/>
      <c r="B105" s="192"/>
      <c r="C105" s="163" t="s">
        <v>66</v>
      </c>
      <c r="D105" s="189"/>
      <c r="E105" s="188"/>
      <c r="F105" s="188"/>
      <c r="G105" s="188"/>
      <c r="H105" s="105">
        <v>15000</v>
      </c>
      <c r="I105" s="105">
        <v>15000</v>
      </c>
      <c r="J105" s="140"/>
      <c r="K105" s="145" t="s">
        <v>287</v>
      </c>
    </row>
    <row r="106" spans="1:11" s="123" customFormat="1" ht="29.25" customHeight="1">
      <c r="A106" s="140"/>
      <c r="B106" s="192"/>
      <c r="C106" s="191" t="s">
        <v>68</v>
      </c>
      <c r="D106" s="189"/>
      <c r="E106" s="188"/>
      <c r="F106" s="188"/>
      <c r="G106" s="188"/>
      <c r="H106" s="105">
        <v>3000</v>
      </c>
      <c r="I106" s="105">
        <v>3000</v>
      </c>
      <c r="J106" s="140"/>
      <c r="K106" s="135" t="s">
        <v>204</v>
      </c>
    </row>
    <row r="107" spans="1:11" s="123" customFormat="1" ht="30" customHeight="1">
      <c r="A107" s="140"/>
      <c r="B107" s="192"/>
      <c r="C107" s="191"/>
      <c r="D107" s="189"/>
      <c r="E107" s="188"/>
      <c r="F107" s="188"/>
      <c r="G107" s="188"/>
      <c r="H107" s="105">
        <v>2000</v>
      </c>
      <c r="I107" s="105">
        <v>2000</v>
      </c>
      <c r="J107" s="140"/>
      <c r="K107" s="135" t="s">
        <v>205</v>
      </c>
    </row>
    <row r="108" spans="1:11" s="123" customFormat="1" ht="40.5" customHeight="1">
      <c r="A108" s="140"/>
      <c r="B108" s="192"/>
      <c r="C108" s="191"/>
      <c r="D108" s="189"/>
      <c r="E108" s="188"/>
      <c r="F108" s="188"/>
      <c r="G108" s="188"/>
      <c r="H108" s="105">
        <v>10000</v>
      </c>
      <c r="I108" s="105">
        <v>10000</v>
      </c>
      <c r="J108" s="140"/>
      <c r="K108" s="135" t="s">
        <v>206</v>
      </c>
    </row>
    <row r="109" spans="1:11" s="123" customFormat="1" ht="16.5" customHeight="1">
      <c r="A109" s="140"/>
      <c r="B109" s="192"/>
      <c r="C109" s="191" t="s">
        <v>69</v>
      </c>
      <c r="D109" s="189"/>
      <c r="E109" s="188"/>
      <c r="F109" s="188"/>
      <c r="G109" s="188"/>
      <c r="H109" s="125">
        <v>20000</v>
      </c>
      <c r="I109" s="125">
        <v>20001</v>
      </c>
      <c r="J109" s="140"/>
      <c r="K109" s="126" t="s">
        <v>288</v>
      </c>
    </row>
    <row r="110" spans="1:11" s="123" customFormat="1" ht="16.5" customHeight="1">
      <c r="A110" s="140"/>
      <c r="B110" s="192"/>
      <c r="C110" s="191"/>
      <c r="D110" s="189"/>
      <c r="E110" s="188"/>
      <c r="F110" s="188"/>
      <c r="G110" s="188"/>
      <c r="H110" s="125">
        <f>115000-50000</f>
        <v>65000</v>
      </c>
      <c r="I110" s="125">
        <f>115000-50000</f>
        <v>65000</v>
      </c>
      <c r="J110" s="140"/>
      <c r="K110" s="126" t="s">
        <v>208</v>
      </c>
    </row>
    <row r="111" spans="1:11" s="123" customFormat="1" ht="16.5" customHeight="1">
      <c r="A111" s="140"/>
      <c r="B111" s="192"/>
      <c r="C111" s="191" t="s">
        <v>72</v>
      </c>
      <c r="D111" s="189"/>
      <c r="E111" s="188"/>
      <c r="F111" s="188"/>
      <c r="G111" s="188"/>
      <c r="H111" s="76">
        <v>60000</v>
      </c>
      <c r="I111" s="76">
        <v>60000</v>
      </c>
      <c r="J111" s="140"/>
      <c r="K111" s="146" t="s">
        <v>209</v>
      </c>
    </row>
    <row r="112" spans="1:11" s="123" customFormat="1" ht="25.5" customHeight="1">
      <c r="A112" s="140"/>
      <c r="B112" s="192"/>
      <c r="C112" s="191"/>
      <c r="D112" s="189"/>
      <c r="E112" s="188"/>
      <c r="F112" s="188"/>
      <c r="G112" s="188"/>
      <c r="H112" s="76">
        <v>40000</v>
      </c>
      <c r="I112" s="76">
        <v>40000</v>
      </c>
      <c r="J112" s="140"/>
      <c r="K112" s="147" t="s">
        <v>210</v>
      </c>
    </row>
    <row r="113" spans="1:11" s="123" customFormat="1" ht="16.5" customHeight="1">
      <c r="A113" s="140"/>
      <c r="B113" s="192"/>
      <c r="C113" s="163" t="s">
        <v>76</v>
      </c>
      <c r="D113" s="189"/>
      <c r="E113" s="188"/>
      <c r="F113" s="188"/>
      <c r="G113" s="188"/>
      <c r="H113" s="78">
        <v>5000</v>
      </c>
      <c r="I113" s="78">
        <v>5000</v>
      </c>
      <c r="J113" s="140"/>
      <c r="K113" s="145" t="s">
        <v>221</v>
      </c>
    </row>
    <row r="114" spans="1:11" s="123" customFormat="1" ht="16.5" customHeight="1">
      <c r="A114" s="140"/>
      <c r="B114" s="192"/>
      <c r="C114" s="191" t="s">
        <v>79</v>
      </c>
      <c r="D114" s="189"/>
      <c r="E114" s="188"/>
      <c r="F114" s="188"/>
      <c r="G114" s="188"/>
      <c r="H114" s="125">
        <v>10000</v>
      </c>
      <c r="I114" s="125">
        <v>10000</v>
      </c>
      <c r="J114" s="140"/>
      <c r="K114" s="145" t="s">
        <v>221</v>
      </c>
    </row>
    <row r="115" spans="1:11" s="123" customFormat="1" ht="16.5" customHeight="1">
      <c r="A115" s="140"/>
      <c r="B115" s="192"/>
      <c r="C115" s="191"/>
      <c r="D115" s="189"/>
      <c r="E115" s="188"/>
      <c r="F115" s="188"/>
      <c r="G115" s="188"/>
      <c r="H115" s="105">
        <v>15000</v>
      </c>
      <c r="I115" s="105">
        <v>15000</v>
      </c>
      <c r="J115" s="140"/>
      <c r="K115" s="148" t="s">
        <v>211</v>
      </c>
    </row>
    <row r="116" spans="1:11" s="123" customFormat="1" ht="18" customHeight="1">
      <c r="A116" s="140"/>
      <c r="B116" s="192"/>
      <c r="C116" s="191" t="s">
        <v>80</v>
      </c>
      <c r="D116" s="189"/>
      <c r="E116" s="188"/>
      <c r="F116" s="188"/>
      <c r="G116" s="188"/>
      <c r="H116" s="105">
        <v>10000</v>
      </c>
      <c r="I116" s="105">
        <v>10000</v>
      </c>
      <c r="J116" s="140"/>
      <c r="K116" s="149" t="s">
        <v>212</v>
      </c>
    </row>
    <row r="117" spans="1:11" s="123" customFormat="1" ht="26.25" customHeight="1">
      <c r="A117" s="140"/>
      <c r="B117" s="192"/>
      <c r="C117" s="191"/>
      <c r="D117" s="189"/>
      <c r="E117" s="188"/>
      <c r="F117" s="188"/>
      <c r="G117" s="188"/>
      <c r="H117" s="125">
        <v>30000</v>
      </c>
      <c r="I117" s="125">
        <v>30000</v>
      </c>
      <c r="J117" s="140"/>
      <c r="K117" s="149" t="s">
        <v>213</v>
      </c>
    </row>
    <row r="118" spans="1:11" s="123" customFormat="1" ht="18" customHeight="1">
      <c r="A118" s="140"/>
      <c r="B118" s="192"/>
      <c r="C118" s="191"/>
      <c r="D118" s="189"/>
      <c r="E118" s="188"/>
      <c r="F118" s="188"/>
      <c r="G118" s="188"/>
      <c r="H118" s="125">
        <v>15000</v>
      </c>
      <c r="I118" s="125">
        <v>15000</v>
      </c>
      <c r="J118" s="140"/>
      <c r="K118" s="149" t="s">
        <v>214</v>
      </c>
    </row>
    <row r="119" spans="1:11" s="123" customFormat="1" ht="25.5" customHeight="1">
      <c r="A119" s="140"/>
      <c r="B119" s="192"/>
      <c r="C119" s="191" t="s">
        <v>82</v>
      </c>
      <c r="D119" s="189"/>
      <c r="E119" s="188"/>
      <c r="F119" s="188"/>
      <c r="G119" s="188"/>
      <c r="H119" s="105">
        <v>2500</v>
      </c>
      <c r="I119" s="105">
        <v>2500</v>
      </c>
      <c r="J119" s="140"/>
      <c r="K119" s="104" t="s">
        <v>215</v>
      </c>
    </row>
    <row r="120" spans="1:11" s="123" customFormat="1" ht="29.25" customHeight="1">
      <c r="A120" s="140"/>
      <c r="B120" s="192"/>
      <c r="C120" s="191"/>
      <c r="D120" s="189"/>
      <c r="E120" s="188"/>
      <c r="F120" s="188"/>
      <c r="G120" s="188"/>
      <c r="H120" s="105">
        <v>4000</v>
      </c>
      <c r="I120" s="105">
        <v>4000</v>
      </c>
      <c r="J120" s="140"/>
      <c r="K120" s="104" t="s">
        <v>216</v>
      </c>
    </row>
    <row r="121" spans="1:11" s="123" customFormat="1" ht="16.5" customHeight="1">
      <c r="A121" s="140"/>
      <c r="B121" s="192"/>
      <c r="C121" s="191"/>
      <c r="D121" s="189"/>
      <c r="E121" s="188"/>
      <c r="F121" s="188"/>
      <c r="G121" s="188"/>
      <c r="H121" s="105">
        <v>15000</v>
      </c>
      <c r="I121" s="105">
        <v>15000</v>
      </c>
      <c r="J121" s="140"/>
      <c r="K121" s="150" t="s">
        <v>289</v>
      </c>
    </row>
    <row r="122" spans="1:11" s="123" customFormat="1" ht="16.5" customHeight="1">
      <c r="A122" s="140"/>
      <c r="B122" s="192"/>
      <c r="C122" s="191" t="s">
        <v>83</v>
      </c>
      <c r="D122" s="189"/>
      <c r="E122" s="188"/>
      <c r="F122" s="188"/>
      <c r="G122" s="188"/>
      <c r="H122" s="105">
        <v>175000</v>
      </c>
      <c r="I122" s="105">
        <v>175000</v>
      </c>
      <c r="J122" s="140"/>
      <c r="K122" s="150" t="s">
        <v>289</v>
      </c>
    </row>
    <row r="123" spans="1:11" s="123" customFormat="1" ht="16.5" customHeight="1">
      <c r="A123" s="140"/>
      <c r="B123" s="192"/>
      <c r="C123" s="191"/>
      <c r="D123" s="189"/>
      <c r="E123" s="188"/>
      <c r="F123" s="188"/>
      <c r="G123" s="188"/>
      <c r="H123" s="105">
        <v>25000</v>
      </c>
      <c r="I123" s="105">
        <v>25000</v>
      </c>
      <c r="J123" s="140"/>
      <c r="K123" s="126" t="s">
        <v>217</v>
      </c>
    </row>
    <row r="124" spans="1:11" s="123" customFormat="1" ht="16.5" customHeight="1">
      <c r="A124" s="140"/>
      <c r="B124" s="192"/>
      <c r="C124" s="191"/>
      <c r="D124" s="189"/>
      <c r="E124" s="188"/>
      <c r="F124" s="188"/>
      <c r="G124" s="188"/>
      <c r="H124" s="105">
        <v>200000</v>
      </c>
      <c r="I124" s="105">
        <v>200000</v>
      </c>
      <c r="J124" s="140"/>
      <c r="K124" s="126" t="s">
        <v>218</v>
      </c>
    </row>
    <row r="125" spans="1:11" s="123" customFormat="1" ht="27.75" customHeight="1">
      <c r="A125" s="140"/>
      <c r="B125" s="192"/>
      <c r="C125" s="191"/>
      <c r="D125" s="189"/>
      <c r="E125" s="188"/>
      <c r="F125" s="188"/>
      <c r="G125" s="188"/>
      <c r="H125" s="105">
        <v>150000</v>
      </c>
      <c r="I125" s="105">
        <v>150000</v>
      </c>
      <c r="J125" s="140"/>
      <c r="K125" s="127" t="s">
        <v>219</v>
      </c>
    </row>
    <row r="126" spans="1:11" s="123" customFormat="1" ht="27" customHeight="1">
      <c r="A126" s="140"/>
      <c r="B126" s="192"/>
      <c r="C126" s="191"/>
      <c r="D126" s="189"/>
      <c r="E126" s="188"/>
      <c r="F126" s="188"/>
      <c r="G126" s="188"/>
      <c r="H126" s="105">
        <v>150000</v>
      </c>
      <c r="I126" s="105">
        <v>150000</v>
      </c>
      <c r="J126" s="140"/>
      <c r="K126" s="127" t="s">
        <v>220</v>
      </c>
    </row>
    <row r="127" spans="1:11" s="123" customFormat="1" ht="16.5" customHeight="1">
      <c r="A127" s="140"/>
      <c r="B127" s="192"/>
      <c r="C127" s="191" t="s">
        <v>78</v>
      </c>
      <c r="D127" s="189"/>
      <c r="E127" s="188"/>
      <c r="F127" s="188"/>
      <c r="G127" s="188"/>
      <c r="H127" s="78">
        <v>20000</v>
      </c>
      <c r="I127" s="78">
        <v>20000</v>
      </c>
      <c r="J127" s="140"/>
      <c r="K127" s="150" t="s">
        <v>221</v>
      </c>
    </row>
    <row r="128" spans="1:11" s="123" customFormat="1" ht="16.5" customHeight="1">
      <c r="A128" s="140"/>
      <c r="B128" s="192"/>
      <c r="C128" s="191"/>
      <c r="D128" s="189"/>
      <c r="E128" s="188"/>
      <c r="F128" s="188"/>
      <c r="G128" s="188"/>
      <c r="H128" s="78">
        <v>2000</v>
      </c>
      <c r="I128" s="78">
        <v>2000</v>
      </c>
      <c r="J128" s="140"/>
      <c r="K128" s="151" t="s">
        <v>222</v>
      </c>
    </row>
    <row r="129" spans="1:11" s="123" customFormat="1" ht="31.5" customHeight="1">
      <c r="A129" s="140"/>
      <c r="B129" s="192"/>
      <c r="C129" s="191"/>
      <c r="D129" s="189"/>
      <c r="E129" s="188"/>
      <c r="F129" s="188"/>
      <c r="G129" s="188"/>
      <c r="H129" s="78">
        <v>50000</v>
      </c>
      <c r="I129" s="78">
        <v>50000</v>
      </c>
      <c r="J129" s="140"/>
      <c r="K129" s="152" t="s">
        <v>223</v>
      </c>
    </row>
    <row r="130" spans="1:11" s="123" customFormat="1" ht="16.5" customHeight="1">
      <c r="A130" s="140"/>
      <c r="B130" s="192"/>
      <c r="C130" s="191"/>
      <c r="D130" s="189"/>
      <c r="E130" s="188"/>
      <c r="F130" s="188"/>
      <c r="G130" s="188"/>
      <c r="H130" s="78">
        <v>10000</v>
      </c>
      <c r="I130" s="78">
        <v>10000</v>
      </c>
      <c r="J130" s="140"/>
      <c r="K130" s="151" t="s">
        <v>224</v>
      </c>
    </row>
    <row r="131" spans="1:11" s="123" customFormat="1" ht="16.5" customHeight="1">
      <c r="A131" s="140"/>
      <c r="B131" s="192"/>
      <c r="C131" s="191"/>
      <c r="D131" s="189"/>
      <c r="E131" s="188"/>
      <c r="F131" s="188"/>
      <c r="G131" s="188"/>
      <c r="H131" s="78">
        <v>22000</v>
      </c>
      <c r="I131" s="78">
        <v>22000</v>
      </c>
      <c r="J131" s="140"/>
      <c r="K131" s="151" t="s">
        <v>225</v>
      </c>
    </row>
    <row r="132" spans="1:11" s="123" customFormat="1" ht="16.5" customHeight="1">
      <c r="A132" s="140"/>
      <c r="B132" s="192"/>
      <c r="C132" s="191"/>
      <c r="D132" s="189"/>
      <c r="E132" s="188"/>
      <c r="F132" s="188"/>
      <c r="G132" s="188"/>
      <c r="H132" s="78">
        <v>25000</v>
      </c>
      <c r="I132" s="78">
        <v>25000</v>
      </c>
      <c r="J132" s="140"/>
      <c r="K132" s="151" t="s">
        <v>226</v>
      </c>
    </row>
    <row r="133" spans="1:11" s="123" customFormat="1" ht="16.5" customHeight="1">
      <c r="A133" s="140"/>
      <c r="B133" s="192"/>
      <c r="C133" s="191"/>
      <c r="D133" s="189"/>
      <c r="E133" s="188"/>
      <c r="F133" s="188"/>
      <c r="G133" s="188"/>
      <c r="H133" s="78">
        <v>5000</v>
      </c>
      <c r="I133" s="78">
        <v>5000</v>
      </c>
      <c r="J133" s="140"/>
      <c r="K133" s="151" t="s">
        <v>227</v>
      </c>
    </row>
    <row r="134" spans="1:11" s="123" customFormat="1" ht="16.5" customHeight="1">
      <c r="A134" s="130" t="s">
        <v>228</v>
      </c>
      <c r="B134" s="192"/>
      <c r="C134" s="191"/>
      <c r="D134" s="189"/>
      <c r="E134" s="188"/>
      <c r="F134" s="188"/>
      <c r="G134" s="188"/>
      <c r="H134" s="153">
        <v>50000</v>
      </c>
      <c r="I134" s="153">
        <v>50000</v>
      </c>
      <c r="J134" s="140"/>
      <c r="K134" s="126" t="s">
        <v>229</v>
      </c>
    </row>
    <row r="135" spans="1:11" s="123" customFormat="1" ht="16.5" customHeight="1">
      <c r="A135" s="130" t="s">
        <v>228</v>
      </c>
      <c r="B135" s="192"/>
      <c r="C135" s="191"/>
      <c r="D135" s="189"/>
      <c r="E135" s="188"/>
      <c r="F135" s="188"/>
      <c r="G135" s="188"/>
      <c r="H135" s="153">
        <v>30000</v>
      </c>
      <c r="I135" s="153">
        <v>30000</v>
      </c>
      <c r="J135" s="140"/>
      <c r="K135" s="126" t="s">
        <v>230</v>
      </c>
    </row>
    <row r="136" spans="1:11" s="123" customFormat="1" ht="15.75" customHeight="1">
      <c r="A136" s="132" t="s">
        <v>231</v>
      </c>
      <c r="B136" s="192"/>
      <c r="C136" s="191"/>
      <c r="D136" s="189"/>
      <c r="E136" s="188"/>
      <c r="F136" s="188"/>
      <c r="G136" s="188"/>
      <c r="H136" s="153">
        <v>20000</v>
      </c>
      <c r="I136" s="153">
        <v>20000</v>
      </c>
      <c r="J136" s="140"/>
      <c r="K136" s="126" t="s">
        <v>232</v>
      </c>
    </row>
    <row r="137" spans="1:11" s="123" customFormat="1" ht="30" customHeight="1">
      <c r="A137" s="132" t="s">
        <v>233</v>
      </c>
      <c r="B137" s="192"/>
      <c r="C137" s="191"/>
      <c r="D137" s="189"/>
      <c r="E137" s="188"/>
      <c r="F137" s="188"/>
      <c r="G137" s="188"/>
      <c r="H137" s="153">
        <v>20000</v>
      </c>
      <c r="I137" s="153">
        <v>20000</v>
      </c>
      <c r="J137" s="140"/>
      <c r="K137" s="127" t="s">
        <v>234</v>
      </c>
    </row>
    <row r="138" spans="1:11" s="123" customFormat="1" ht="16.5" customHeight="1">
      <c r="A138" s="132" t="s">
        <v>235</v>
      </c>
      <c r="B138" s="192"/>
      <c r="C138" s="191" t="s">
        <v>87</v>
      </c>
      <c r="D138" s="189"/>
      <c r="E138" s="188"/>
      <c r="F138" s="188"/>
      <c r="G138" s="188"/>
      <c r="H138" s="154">
        <v>80000</v>
      </c>
      <c r="I138" s="154">
        <v>80000</v>
      </c>
      <c r="J138" s="140"/>
      <c r="K138" s="155" t="s">
        <v>289</v>
      </c>
    </row>
    <row r="139" spans="1:11" s="123" customFormat="1" ht="30.75" customHeight="1">
      <c r="A139" s="132" t="s">
        <v>235</v>
      </c>
      <c r="B139" s="192"/>
      <c r="C139" s="191"/>
      <c r="D139" s="189"/>
      <c r="E139" s="188"/>
      <c r="F139" s="188"/>
      <c r="G139" s="188"/>
      <c r="H139" s="154">
        <v>30000</v>
      </c>
      <c r="I139" s="154">
        <v>30000</v>
      </c>
      <c r="J139" s="140"/>
      <c r="K139" s="155" t="s">
        <v>236</v>
      </c>
    </row>
    <row r="140" spans="1:11" s="123" customFormat="1" ht="16.5" customHeight="1">
      <c r="A140" s="156" t="s">
        <v>237</v>
      </c>
      <c r="B140" s="192"/>
      <c r="C140" s="191" t="s">
        <v>239</v>
      </c>
      <c r="D140" s="189"/>
      <c r="E140" s="188"/>
      <c r="F140" s="188"/>
      <c r="G140" s="188"/>
      <c r="H140" s="157">
        <v>45000</v>
      </c>
      <c r="I140" s="157">
        <v>45000</v>
      </c>
      <c r="J140" s="140"/>
      <c r="K140" s="158" t="s">
        <v>238</v>
      </c>
    </row>
    <row r="141" spans="1:11" s="123" customFormat="1" ht="16.5" customHeight="1">
      <c r="A141" s="132" t="s">
        <v>240</v>
      </c>
      <c r="B141" s="192"/>
      <c r="C141" s="191"/>
      <c r="D141" s="189"/>
      <c r="E141" s="188"/>
      <c r="F141" s="188"/>
      <c r="G141" s="188"/>
      <c r="H141" s="157">
        <v>37500</v>
      </c>
      <c r="I141" s="157">
        <v>37500</v>
      </c>
      <c r="J141" s="140"/>
      <c r="K141" s="158" t="s">
        <v>241</v>
      </c>
    </row>
    <row r="142" spans="1:11" s="123" customFormat="1" ht="16.5" customHeight="1">
      <c r="A142" s="156" t="s">
        <v>242</v>
      </c>
      <c r="B142" s="192"/>
      <c r="C142" s="191"/>
      <c r="D142" s="189"/>
      <c r="E142" s="188"/>
      <c r="F142" s="188"/>
      <c r="G142" s="188"/>
      <c r="H142" s="157">
        <v>25000</v>
      </c>
      <c r="I142" s="157">
        <v>25000</v>
      </c>
      <c r="J142" s="140"/>
      <c r="K142" s="158" t="s">
        <v>243</v>
      </c>
    </row>
    <row r="143" spans="1:11" ht="41.25" customHeight="1">
      <c r="A143" s="70"/>
      <c r="B143" s="190" t="s">
        <v>56</v>
      </c>
      <c r="C143" s="189" t="s">
        <v>147</v>
      </c>
      <c r="D143" s="189" t="s">
        <v>158</v>
      </c>
      <c r="E143" s="188" t="s">
        <v>129</v>
      </c>
      <c r="F143" s="188"/>
      <c r="G143" s="189" t="s">
        <v>138</v>
      </c>
      <c r="H143" s="185">
        <v>770500</v>
      </c>
      <c r="I143" s="185">
        <v>770500</v>
      </c>
      <c r="J143" s="186"/>
      <c r="K143" s="124" t="s">
        <v>248</v>
      </c>
    </row>
    <row r="144" spans="1:11" ht="21" customHeight="1">
      <c r="A144" s="72"/>
      <c r="B144" s="190"/>
      <c r="C144" s="189"/>
      <c r="D144" s="189"/>
      <c r="E144" s="188"/>
      <c r="F144" s="188"/>
      <c r="G144" s="189"/>
      <c r="H144" s="185"/>
      <c r="I144" s="185"/>
      <c r="J144" s="186"/>
      <c r="K144" s="124" t="s">
        <v>249</v>
      </c>
    </row>
    <row r="145" spans="1:11" ht="57" customHeight="1">
      <c r="A145" s="72"/>
      <c r="B145" s="190"/>
      <c r="C145" s="189"/>
      <c r="D145" s="189"/>
      <c r="E145" s="188"/>
      <c r="F145" s="188"/>
      <c r="G145" s="189"/>
      <c r="H145" s="185"/>
      <c r="I145" s="185"/>
      <c r="J145" s="186"/>
      <c r="K145" s="177" t="s">
        <v>250</v>
      </c>
    </row>
    <row r="146" spans="1:11" ht="30" customHeight="1">
      <c r="A146" s="72"/>
      <c r="B146" s="190"/>
      <c r="C146" s="189"/>
      <c r="D146" s="189"/>
      <c r="E146" s="188"/>
      <c r="F146" s="188"/>
      <c r="G146" s="189"/>
      <c r="H146" s="185"/>
      <c r="I146" s="185"/>
      <c r="J146" s="186"/>
      <c r="K146" s="124" t="s">
        <v>246</v>
      </c>
    </row>
    <row r="147" spans="1:11" ht="39">
      <c r="A147" s="72"/>
      <c r="B147" s="190"/>
      <c r="C147" s="189"/>
      <c r="D147" s="189"/>
      <c r="E147" s="188"/>
      <c r="F147" s="188"/>
      <c r="G147" s="189"/>
      <c r="H147" s="185"/>
      <c r="I147" s="185"/>
      <c r="J147" s="186"/>
      <c r="K147" s="181" t="s">
        <v>202</v>
      </c>
    </row>
    <row r="148" spans="1:11">
      <c r="A148" s="72"/>
      <c r="B148" s="190"/>
      <c r="C148" s="189"/>
      <c r="D148" s="189"/>
      <c r="E148" s="188"/>
      <c r="F148" s="188"/>
      <c r="G148" s="189"/>
      <c r="H148" s="185"/>
      <c r="I148" s="185"/>
      <c r="J148" s="186"/>
      <c r="K148" s="181" t="s">
        <v>251</v>
      </c>
    </row>
    <row r="149" spans="1:11" ht="26.25">
      <c r="A149" s="72"/>
      <c r="B149" s="190"/>
      <c r="C149" s="189"/>
      <c r="D149" s="189"/>
      <c r="E149" s="188"/>
      <c r="F149" s="188"/>
      <c r="G149" s="189"/>
      <c r="H149" s="185"/>
      <c r="I149" s="185"/>
      <c r="J149" s="186"/>
      <c r="K149" s="152" t="s">
        <v>252</v>
      </c>
    </row>
    <row r="150" spans="1:11" s="30" customFormat="1" ht="18" customHeight="1">
      <c r="A150" s="120"/>
      <c r="B150" s="190"/>
      <c r="C150" s="189"/>
      <c r="D150" s="189"/>
      <c r="E150" s="188"/>
      <c r="F150" s="188"/>
      <c r="G150" s="189"/>
      <c r="H150" s="185"/>
      <c r="I150" s="185"/>
      <c r="J150" s="186"/>
      <c r="K150" s="126" t="s">
        <v>229</v>
      </c>
    </row>
    <row r="151" spans="1:11" ht="16.5" customHeight="1">
      <c r="A151" s="130" t="s">
        <v>228</v>
      </c>
      <c r="B151" s="190"/>
      <c r="C151" s="189"/>
      <c r="D151" s="189"/>
      <c r="E151" s="188"/>
      <c r="F151" s="188"/>
      <c r="G151" s="189"/>
      <c r="H151" s="185"/>
      <c r="I151" s="185"/>
      <c r="J151" s="186"/>
      <c r="K151" s="126" t="s">
        <v>230</v>
      </c>
    </row>
    <row r="152" spans="1:11" ht="16.5" customHeight="1">
      <c r="A152" s="130" t="s">
        <v>228</v>
      </c>
      <c r="B152" s="190"/>
      <c r="C152" s="189"/>
      <c r="D152" s="189"/>
      <c r="E152" s="188"/>
      <c r="F152" s="188"/>
      <c r="G152" s="189"/>
      <c r="H152" s="185"/>
      <c r="I152" s="185"/>
      <c r="J152" s="186"/>
      <c r="K152" s="158" t="s">
        <v>238</v>
      </c>
    </row>
    <row r="153" spans="1:11" ht="16.5" customHeight="1">
      <c r="A153" s="156" t="s">
        <v>237</v>
      </c>
      <c r="B153" s="190"/>
      <c r="C153" s="189"/>
      <c r="D153" s="189"/>
      <c r="E153" s="188"/>
      <c r="F153" s="188"/>
      <c r="G153" s="189"/>
      <c r="H153" s="185"/>
      <c r="I153" s="185"/>
      <c r="J153" s="186"/>
      <c r="K153" s="158" t="s">
        <v>253</v>
      </c>
    </row>
    <row r="154" spans="1:11" ht="16.5" customHeight="1">
      <c r="A154" s="156" t="s">
        <v>242</v>
      </c>
      <c r="B154" s="190"/>
      <c r="C154" s="189"/>
      <c r="D154" s="189"/>
      <c r="E154" s="188"/>
      <c r="F154" s="188"/>
      <c r="G154" s="189"/>
      <c r="H154" s="185"/>
      <c r="I154" s="185"/>
      <c r="J154" s="186"/>
      <c r="K154" s="158" t="s">
        <v>243</v>
      </c>
    </row>
    <row r="155" spans="1:11" ht="44.25" customHeight="1">
      <c r="A155" s="120"/>
      <c r="B155" s="182" t="s">
        <v>114</v>
      </c>
      <c r="C155" s="70" t="s">
        <v>43</v>
      </c>
      <c r="D155" s="164" t="s">
        <v>158</v>
      </c>
      <c r="E155" s="189" t="s">
        <v>129</v>
      </c>
      <c r="F155" s="189"/>
      <c r="G155" s="164" t="s">
        <v>138</v>
      </c>
      <c r="H155" s="97">
        <v>251410</v>
      </c>
      <c r="I155" s="97">
        <v>251410</v>
      </c>
      <c r="J155" s="98"/>
      <c r="K155" s="99" t="s">
        <v>174</v>
      </c>
    </row>
    <row r="156" spans="1:11" ht="66" customHeight="1">
      <c r="A156" s="120"/>
      <c r="B156" s="106" t="s">
        <v>58</v>
      </c>
      <c r="C156" s="164" t="s">
        <v>169</v>
      </c>
      <c r="D156" s="164" t="s">
        <v>158</v>
      </c>
      <c r="E156" s="188" t="s">
        <v>129</v>
      </c>
      <c r="F156" s="188"/>
      <c r="G156" s="164" t="s">
        <v>115</v>
      </c>
      <c r="H156" s="85">
        <v>935000</v>
      </c>
      <c r="I156" s="85">
        <v>935000</v>
      </c>
      <c r="J156" s="72"/>
      <c r="K156" s="100" t="s">
        <v>168</v>
      </c>
    </row>
    <row r="157" spans="1:11" ht="115.5" customHeight="1">
      <c r="A157" s="120"/>
      <c r="B157" s="106" t="s">
        <v>57</v>
      </c>
      <c r="C157" s="69" t="s">
        <v>132</v>
      </c>
      <c r="D157" s="164" t="s">
        <v>158</v>
      </c>
      <c r="E157" s="188" t="s">
        <v>129</v>
      </c>
      <c r="F157" s="188"/>
      <c r="G157" s="164" t="s">
        <v>115</v>
      </c>
      <c r="H157" s="96">
        <v>691704</v>
      </c>
      <c r="I157" s="96">
        <v>691704</v>
      </c>
      <c r="J157" s="101"/>
      <c r="K157" s="98" t="s">
        <v>130</v>
      </c>
    </row>
    <row r="158" spans="1:11" ht="76.5">
      <c r="A158" s="120"/>
      <c r="B158" s="102" t="s">
        <v>59</v>
      </c>
      <c r="C158" s="164" t="s">
        <v>134</v>
      </c>
      <c r="D158" s="164" t="s">
        <v>158</v>
      </c>
      <c r="E158" s="188" t="s">
        <v>129</v>
      </c>
      <c r="F158" s="188"/>
      <c r="G158" s="164" t="s">
        <v>115</v>
      </c>
      <c r="H158" s="85">
        <v>616000</v>
      </c>
      <c r="I158" s="85">
        <v>616000</v>
      </c>
      <c r="J158" s="82"/>
      <c r="K158" s="98" t="s">
        <v>133</v>
      </c>
    </row>
    <row r="159" spans="1:11" ht="51">
      <c r="A159" s="120"/>
      <c r="B159" s="102" t="s">
        <v>135</v>
      </c>
      <c r="C159" s="162" t="s">
        <v>43</v>
      </c>
      <c r="D159" s="164" t="s">
        <v>158</v>
      </c>
      <c r="E159" s="188" t="s">
        <v>129</v>
      </c>
      <c r="F159" s="188"/>
      <c r="G159" s="164" t="s">
        <v>115</v>
      </c>
      <c r="H159" s="84">
        <v>320000</v>
      </c>
      <c r="I159" s="84">
        <v>320000</v>
      </c>
      <c r="J159" s="72"/>
      <c r="K159" s="102" t="s">
        <v>170</v>
      </c>
    </row>
    <row r="160" spans="1:11" s="1" customFormat="1" ht="32.25" customHeight="1">
      <c r="A160" s="70"/>
      <c r="B160" s="102" t="s">
        <v>41</v>
      </c>
      <c r="C160" s="163" t="s">
        <v>20</v>
      </c>
      <c r="D160" s="164" t="s">
        <v>158</v>
      </c>
      <c r="E160" s="188" t="s">
        <v>129</v>
      </c>
      <c r="F160" s="188"/>
      <c r="G160" s="164" t="s">
        <v>115</v>
      </c>
      <c r="H160" s="83">
        <v>15000</v>
      </c>
      <c r="I160" s="83">
        <v>15000</v>
      </c>
      <c r="J160" s="82"/>
      <c r="K160" s="102"/>
    </row>
    <row r="161" spans="1:11" ht="31.5" customHeight="1">
      <c r="A161" s="120"/>
      <c r="B161" s="102" t="s">
        <v>37</v>
      </c>
      <c r="C161" s="164" t="s">
        <v>136</v>
      </c>
      <c r="D161" s="164" t="s">
        <v>158</v>
      </c>
      <c r="E161" s="188" t="s">
        <v>129</v>
      </c>
      <c r="F161" s="188"/>
      <c r="G161" s="164" t="s">
        <v>115</v>
      </c>
      <c r="H161" s="76">
        <v>96000</v>
      </c>
      <c r="I161" s="76">
        <v>96000</v>
      </c>
      <c r="J161" s="72"/>
      <c r="K161" s="99" t="s">
        <v>257</v>
      </c>
    </row>
    <row r="162" spans="1:11" ht="30" customHeight="1">
      <c r="A162" s="120"/>
      <c r="B162" s="102" t="s">
        <v>32</v>
      </c>
      <c r="C162" s="162" t="s">
        <v>24</v>
      </c>
      <c r="D162" s="164" t="s">
        <v>158</v>
      </c>
      <c r="E162" s="188" t="s">
        <v>129</v>
      </c>
      <c r="F162" s="188"/>
      <c r="G162" s="164" t="s">
        <v>115</v>
      </c>
      <c r="H162" s="105">
        <v>75000</v>
      </c>
      <c r="I162" s="105">
        <v>75000</v>
      </c>
      <c r="J162" s="72"/>
      <c r="K162" s="99" t="s">
        <v>256</v>
      </c>
    </row>
    <row r="163" spans="1:11" ht="29.25" customHeight="1">
      <c r="A163" s="120"/>
      <c r="B163" s="102" t="s">
        <v>33</v>
      </c>
      <c r="C163" s="162" t="s">
        <v>24</v>
      </c>
      <c r="D163" s="164" t="s">
        <v>158</v>
      </c>
      <c r="E163" s="188" t="s">
        <v>129</v>
      </c>
      <c r="F163" s="188"/>
      <c r="G163" s="164" t="s">
        <v>115</v>
      </c>
      <c r="H163" s="105">
        <v>30000</v>
      </c>
      <c r="I163" s="105">
        <v>30000</v>
      </c>
      <c r="J163" s="72"/>
      <c r="K163" s="104"/>
    </row>
    <row r="164" spans="1:11" ht="33" customHeight="1">
      <c r="A164" s="120"/>
      <c r="B164" s="102" t="s">
        <v>74</v>
      </c>
      <c r="C164" s="162" t="s">
        <v>24</v>
      </c>
      <c r="D164" s="164" t="s">
        <v>158</v>
      </c>
      <c r="E164" s="188" t="s">
        <v>129</v>
      </c>
      <c r="F164" s="188"/>
      <c r="G164" s="164" t="s">
        <v>115</v>
      </c>
      <c r="H164" s="105">
        <v>10000</v>
      </c>
      <c r="I164" s="105">
        <v>10000</v>
      </c>
      <c r="J164" s="72"/>
      <c r="K164" s="99" t="s">
        <v>254</v>
      </c>
    </row>
    <row r="165" spans="1:11" ht="33" customHeight="1">
      <c r="A165" s="120"/>
      <c r="B165" s="102" t="s">
        <v>34</v>
      </c>
      <c r="C165" s="162" t="s">
        <v>24</v>
      </c>
      <c r="D165" s="164" t="s">
        <v>158</v>
      </c>
      <c r="E165" s="188" t="s">
        <v>129</v>
      </c>
      <c r="F165" s="188"/>
      <c r="G165" s="164" t="s">
        <v>115</v>
      </c>
      <c r="H165" s="105">
        <v>15000</v>
      </c>
      <c r="I165" s="105">
        <v>15000</v>
      </c>
      <c r="J165" s="72"/>
      <c r="K165" s="99" t="s">
        <v>171</v>
      </c>
    </row>
    <row r="166" spans="1:11" ht="72" customHeight="1">
      <c r="A166" s="120"/>
      <c r="B166" s="106" t="s">
        <v>60</v>
      </c>
      <c r="C166" s="164" t="s">
        <v>139</v>
      </c>
      <c r="D166" s="164" t="s">
        <v>158</v>
      </c>
      <c r="E166" s="188" t="s">
        <v>129</v>
      </c>
      <c r="F166" s="188"/>
      <c r="G166" s="164" t="s">
        <v>115</v>
      </c>
      <c r="H166" s="96">
        <v>140000</v>
      </c>
      <c r="I166" s="96">
        <v>140000</v>
      </c>
      <c r="J166" s="72"/>
      <c r="K166" s="106" t="s">
        <v>137</v>
      </c>
    </row>
    <row r="167" spans="1:11" ht="84" customHeight="1">
      <c r="A167" s="120"/>
      <c r="B167" s="28" t="s">
        <v>140</v>
      </c>
      <c r="C167" s="165" t="s">
        <v>142</v>
      </c>
      <c r="D167" s="164" t="s">
        <v>158</v>
      </c>
      <c r="E167" s="188" t="s">
        <v>129</v>
      </c>
      <c r="F167" s="188"/>
      <c r="G167" s="164" t="s">
        <v>115</v>
      </c>
      <c r="H167" s="107">
        <v>220000</v>
      </c>
      <c r="I167" s="107">
        <v>220000</v>
      </c>
      <c r="J167" s="72"/>
      <c r="K167" s="98" t="s">
        <v>141</v>
      </c>
    </row>
    <row r="168" spans="1:11" ht="38.25" customHeight="1">
      <c r="A168" s="72"/>
      <c r="B168" s="190" t="s">
        <v>143</v>
      </c>
      <c r="C168" s="188" t="s">
        <v>18</v>
      </c>
      <c r="D168" s="200" t="s">
        <v>158</v>
      </c>
      <c r="E168" s="203" t="s">
        <v>129</v>
      </c>
      <c r="F168" s="204"/>
      <c r="G168" s="200" t="s">
        <v>115</v>
      </c>
      <c r="H168" s="136">
        <v>75000</v>
      </c>
      <c r="I168" s="136">
        <v>75000</v>
      </c>
      <c r="J168" s="136"/>
      <c r="K168" s="124" t="s">
        <v>290</v>
      </c>
    </row>
    <row r="169" spans="1:11">
      <c r="A169" s="72"/>
      <c r="B169" s="190"/>
      <c r="C169" s="188"/>
      <c r="D169" s="201"/>
      <c r="E169" s="205"/>
      <c r="F169" s="206"/>
      <c r="G169" s="201"/>
      <c r="H169" s="136">
        <v>250000</v>
      </c>
      <c r="I169" s="136">
        <v>250000</v>
      </c>
      <c r="J169" s="136"/>
      <c r="K169" s="124" t="s">
        <v>291</v>
      </c>
    </row>
    <row r="170" spans="1:11" ht="26.25">
      <c r="A170" s="72"/>
      <c r="B170" s="190"/>
      <c r="C170" s="188"/>
      <c r="D170" s="201"/>
      <c r="E170" s="205"/>
      <c r="F170" s="206"/>
      <c r="G170" s="201"/>
      <c r="H170" s="136">
        <v>90000</v>
      </c>
      <c r="I170" s="136">
        <v>90000</v>
      </c>
      <c r="J170" s="136"/>
      <c r="K170" s="124" t="s">
        <v>292</v>
      </c>
    </row>
    <row r="171" spans="1:11" ht="26.25">
      <c r="A171" s="72"/>
      <c r="B171" s="190"/>
      <c r="C171" s="188"/>
      <c r="D171" s="201"/>
      <c r="E171" s="205"/>
      <c r="F171" s="206"/>
      <c r="G171" s="201"/>
      <c r="H171" s="136">
        <f>185492.5-50000</f>
        <v>135492.5</v>
      </c>
      <c r="I171" s="136">
        <f>185492.5-50000</f>
        <v>135492.5</v>
      </c>
      <c r="J171" s="136"/>
      <c r="K171" s="124" t="s">
        <v>293</v>
      </c>
    </row>
    <row r="172" spans="1:11" ht="26.25">
      <c r="A172" s="72"/>
      <c r="B172" s="190"/>
      <c r="C172" s="188"/>
      <c r="D172" s="201"/>
      <c r="E172" s="205"/>
      <c r="F172" s="206"/>
      <c r="G172" s="201"/>
      <c r="H172" s="136">
        <v>75000</v>
      </c>
      <c r="I172" s="136">
        <v>75000</v>
      </c>
      <c r="J172" s="136"/>
      <c r="K172" s="124" t="s">
        <v>294</v>
      </c>
    </row>
    <row r="173" spans="1:11" ht="30" customHeight="1">
      <c r="A173" s="72"/>
      <c r="B173" s="190"/>
      <c r="C173" s="188"/>
      <c r="D173" s="201"/>
      <c r="E173" s="205"/>
      <c r="F173" s="206"/>
      <c r="G173" s="201"/>
      <c r="H173" s="136">
        <v>75000</v>
      </c>
      <c r="I173" s="136">
        <v>75000</v>
      </c>
      <c r="J173" s="136"/>
      <c r="K173" s="124" t="s">
        <v>295</v>
      </c>
    </row>
    <row r="174" spans="1:11" ht="26.25">
      <c r="A174" s="72"/>
      <c r="B174" s="190"/>
      <c r="C174" s="188"/>
      <c r="D174" s="201"/>
      <c r="E174" s="205"/>
      <c r="F174" s="206"/>
      <c r="G174" s="201"/>
      <c r="H174" s="136">
        <v>75000</v>
      </c>
      <c r="I174" s="136">
        <v>75000</v>
      </c>
      <c r="J174" s="136"/>
      <c r="K174" s="124" t="s">
        <v>296</v>
      </c>
    </row>
    <row r="175" spans="1:11" ht="30" customHeight="1">
      <c r="A175" s="72"/>
      <c r="B175" s="190"/>
      <c r="C175" s="188"/>
      <c r="D175" s="201"/>
      <c r="E175" s="205"/>
      <c r="F175" s="206"/>
      <c r="G175" s="201"/>
      <c r="H175" s="136">
        <v>75000</v>
      </c>
      <c r="I175" s="136">
        <v>75000</v>
      </c>
      <c r="J175" s="136"/>
      <c r="K175" s="124" t="s">
        <v>297</v>
      </c>
    </row>
    <row r="176" spans="1:11" ht="15.75" customHeight="1">
      <c r="A176" s="72"/>
      <c r="B176" s="190"/>
      <c r="C176" s="188"/>
      <c r="D176" s="201"/>
      <c r="E176" s="205"/>
      <c r="F176" s="206"/>
      <c r="G176" s="201"/>
      <c r="H176" s="136">
        <v>75000</v>
      </c>
      <c r="I176" s="136">
        <v>75000</v>
      </c>
      <c r="J176" s="136"/>
      <c r="K176" s="124" t="s">
        <v>298</v>
      </c>
    </row>
    <row r="177" spans="1:11">
      <c r="A177" s="72"/>
      <c r="B177" s="190"/>
      <c r="C177" s="188"/>
      <c r="D177" s="201"/>
      <c r="E177" s="205"/>
      <c r="F177" s="206"/>
      <c r="G177" s="201"/>
      <c r="H177" s="136">
        <v>200000</v>
      </c>
      <c r="I177" s="136">
        <v>200000</v>
      </c>
      <c r="J177" s="136"/>
      <c r="K177" s="124" t="s">
        <v>299</v>
      </c>
    </row>
    <row r="178" spans="1:11" ht="16.5" customHeight="1">
      <c r="A178" s="72"/>
      <c r="B178" s="190"/>
      <c r="C178" s="188"/>
      <c r="D178" s="201"/>
      <c r="E178" s="205"/>
      <c r="F178" s="206"/>
      <c r="G178" s="201"/>
      <c r="H178" s="159">
        <v>200000</v>
      </c>
      <c r="I178" s="159">
        <v>200000</v>
      </c>
      <c r="J178" s="159"/>
      <c r="K178" s="124" t="s">
        <v>300</v>
      </c>
    </row>
    <row r="179" spans="1:11" ht="41.25" customHeight="1">
      <c r="A179" s="72"/>
      <c r="B179" s="190"/>
      <c r="C179" s="188"/>
      <c r="D179" s="201"/>
      <c r="E179" s="205"/>
      <c r="F179" s="206"/>
      <c r="G179" s="201"/>
      <c r="H179" s="159">
        <v>200000</v>
      </c>
      <c r="I179" s="159">
        <v>200000</v>
      </c>
      <c r="J179" s="159"/>
      <c r="K179" s="124" t="s">
        <v>301</v>
      </c>
    </row>
    <row r="180" spans="1:11" ht="26.25">
      <c r="A180" s="72"/>
      <c r="B180" s="190"/>
      <c r="C180" s="188"/>
      <c r="D180" s="201"/>
      <c r="E180" s="205"/>
      <c r="F180" s="206"/>
      <c r="G180" s="201"/>
      <c r="H180" s="136">
        <v>50000</v>
      </c>
      <c r="I180" s="136">
        <v>50000</v>
      </c>
      <c r="J180" s="136"/>
      <c r="K180" s="124" t="s">
        <v>302</v>
      </c>
    </row>
    <row r="181" spans="1:11" ht="15.75" customHeight="1">
      <c r="A181" s="72"/>
      <c r="B181" s="190"/>
      <c r="C181" s="188" t="s">
        <v>25</v>
      </c>
      <c r="D181" s="201"/>
      <c r="E181" s="205"/>
      <c r="F181" s="206"/>
      <c r="G181" s="201"/>
      <c r="H181" s="105">
        <v>70000</v>
      </c>
      <c r="I181" s="105">
        <v>70000</v>
      </c>
      <c r="J181" s="105"/>
      <c r="K181" s="124" t="s">
        <v>207</v>
      </c>
    </row>
    <row r="182" spans="1:11" ht="15.75" customHeight="1">
      <c r="A182" s="72"/>
      <c r="B182" s="190"/>
      <c r="C182" s="188"/>
      <c r="D182" s="201"/>
      <c r="E182" s="205"/>
      <c r="F182" s="206"/>
      <c r="G182" s="201"/>
      <c r="H182" s="105">
        <v>15000</v>
      </c>
      <c r="I182" s="105">
        <v>15000</v>
      </c>
      <c r="J182" s="105"/>
      <c r="K182" s="124" t="s">
        <v>303</v>
      </c>
    </row>
    <row r="183" spans="1:11">
      <c r="A183" s="72"/>
      <c r="B183" s="190"/>
      <c r="C183" s="188"/>
      <c r="D183" s="201"/>
      <c r="E183" s="205"/>
      <c r="F183" s="206"/>
      <c r="G183" s="201"/>
      <c r="H183" s="105">
        <v>20000</v>
      </c>
      <c r="I183" s="105">
        <v>20000</v>
      </c>
      <c r="J183" s="105"/>
      <c r="K183" s="124" t="s">
        <v>304</v>
      </c>
    </row>
    <row r="184" spans="1:11">
      <c r="A184" s="72"/>
      <c r="B184" s="190"/>
      <c r="C184" s="188"/>
      <c r="D184" s="201"/>
      <c r="E184" s="205"/>
      <c r="F184" s="206"/>
      <c r="G184" s="201"/>
      <c r="H184" s="105">
        <v>10000</v>
      </c>
      <c r="I184" s="105">
        <v>10000</v>
      </c>
      <c r="J184" s="105"/>
      <c r="K184" s="124" t="s">
        <v>305</v>
      </c>
    </row>
    <row r="185" spans="1:11">
      <c r="A185" s="211" t="s">
        <v>193</v>
      </c>
      <c r="B185" s="190"/>
      <c r="C185" s="188" t="s">
        <v>16</v>
      </c>
      <c r="D185" s="201"/>
      <c r="E185" s="205"/>
      <c r="F185" s="206"/>
      <c r="G185" s="201"/>
      <c r="H185" s="139">
        <v>50000</v>
      </c>
      <c r="I185" s="139">
        <v>50000</v>
      </c>
      <c r="J185" s="139"/>
      <c r="K185" s="124" t="s">
        <v>194</v>
      </c>
    </row>
    <row r="186" spans="1:11">
      <c r="A186" s="211"/>
      <c r="B186" s="190"/>
      <c r="C186" s="188"/>
      <c r="D186" s="201"/>
      <c r="E186" s="205"/>
      <c r="F186" s="206"/>
      <c r="G186" s="201"/>
      <c r="H186" s="139">
        <v>10000</v>
      </c>
      <c r="I186" s="139">
        <v>10000</v>
      </c>
      <c r="J186" s="139"/>
      <c r="K186" s="124" t="s">
        <v>195</v>
      </c>
    </row>
    <row r="187" spans="1:11">
      <c r="A187" s="211"/>
      <c r="B187" s="190"/>
      <c r="C187" s="188"/>
      <c r="D187" s="201"/>
      <c r="E187" s="205"/>
      <c r="F187" s="206"/>
      <c r="G187" s="201"/>
      <c r="H187" s="110">
        <v>10000</v>
      </c>
      <c r="I187" s="110">
        <v>10000</v>
      </c>
      <c r="J187" s="110"/>
      <c r="K187" s="124" t="s">
        <v>196</v>
      </c>
    </row>
    <row r="188" spans="1:11" ht="16.5" customHeight="1">
      <c r="A188" s="211"/>
      <c r="B188" s="190"/>
      <c r="C188" s="188"/>
      <c r="D188" s="201"/>
      <c r="E188" s="205"/>
      <c r="F188" s="206"/>
      <c r="G188" s="201"/>
      <c r="H188" s="110">
        <v>10000</v>
      </c>
      <c r="I188" s="110">
        <v>10000</v>
      </c>
      <c r="J188" s="110"/>
      <c r="K188" s="124" t="s">
        <v>197</v>
      </c>
    </row>
    <row r="189" spans="1:11" ht="16.5" customHeight="1">
      <c r="A189" s="211"/>
      <c r="B189" s="190"/>
      <c r="C189" s="188"/>
      <c r="D189" s="201"/>
      <c r="E189" s="205"/>
      <c r="F189" s="206"/>
      <c r="G189" s="201"/>
      <c r="H189" s="114">
        <v>10000</v>
      </c>
      <c r="I189" s="114">
        <v>10000</v>
      </c>
      <c r="J189" s="114"/>
      <c r="K189" s="104" t="s">
        <v>198</v>
      </c>
    </row>
    <row r="190" spans="1:11" s="2" customFormat="1" ht="16.5" customHeight="1">
      <c r="A190" s="108"/>
      <c r="B190" s="190"/>
      <c r="C190" s="191" t="s">
        <v>307</v>
      </c>
      <c r="D190" s="201"/>
      <c r="E190" s="205"/>
      <c r="F190" s="206"/>
      <c r="G190" s="201"/>
      <c r="H190" s="76">
        <v>35000</v>
      </c>
      <c r="I190" s="76">
        <v>35000</v>
      </c>
      <c r="J190" s="108"/>
      <c r="K190" s="147" t="s">
        <v>306</v>
      </c>
    </row>
    <row r="191" spans="1:11" s="2" customFormat="1" ht="27.75" customHeight="1">
      <c r="A191" s="108"/>
      <c r="B191" s="190"/>
      <c r="C191" s="191"/>
      <c r="D191" s="201"/>
      <c r="E191" s="205"/>
      <c r="F191" s="206"/>
      <c r="G191" s="201"/>
      <c r="H191" s="76">
        <v>35000</v>
      </c>
      <c r="I191" s="76">
        <v>35000</v>
      </c>
      <c r="J191" s="108"/>
      <c r="K191" s="147" t="s">
        <v>308</v>
      </c>
    </row>
    <row r="192" spans="1:11" ht="26.25">
      <c r="A192" s="72"/>
      <c r="B192" s="190"/>
      <c r="C192" s="191"/>
      <c r="D192" s="201"/>
      <c r="E192" s="205"/>
      <c r="F192" s="206"/>
      <c r="G192" s="201"/>
      <c r="H192" s="76">
        <v>30000</v>
      </c>
      <c r="I192" s="76">
        <v>30000</v>
      </c>
      <c r="J192" s="72"/>
      <c r="K192" s="147" t="s">
        <v>309</v>
      </c>
    </row>
    <row r="193" spans="1:11" ht="26.25">
      <c r="A193" s="72"/>
      <c r="B193" s="190"/>
      <c r="C193" s="191"/>
      <c r="D193" s="201"/>
      <c r="E193" s="205"/>
      <c r="F193" s="206"/>
      <c r="G193" s="201"/>
      <c r="H193" s="76">
        <v>60000</v>
      </c>
      <c r="I193" s="76">
        <v>60000</v>
      </c>
      <c r="J193" s="72"/>
      <c r="K193" s="147" t="s">
        <v>310</v>
      </c>
    </row>
    <row r="194" spans="1:11">
      <c r="A194" s="72"/>
      <c r="B194" s="190"/>
      <c r="C194" s="188" t="s">
        <v>80</v>
      </c>
      <c r="D194" s="201"/>
      <c r="E194" s="205"/>
      <c r="F194" s="206"/>
      <c r="G194" s="201"/>
      <c r="H194" s="125">
        <f>30000+10000+10000+5000</f>
        <v>55000</v>
      </c>
      <c r="I194" s="125">
        <f>30000+10000+10000+5000</f>
        <v>55000</v>
      </c>
      <c r="J194" s="72"/>
      <c r="K194" s="124" t="s">
        <v>311</v>
      </c>
    </row>
    <row r="195" spans="1:11" ht="16.5" customHeight="1">
      <c r="A195" s="72"/>
      <c r="B195" s="190"/>
      <c r="C195" s="188"/>
      <c r="D195" s="201"/>
      <c r="E195" s="205"/>
      <c r="F195" s="206"/>
      <c r="G195" s="201"/>
      <c r="H195" s="125">
        <v>60000</v>
      </c>
      <c r="I195" s="125">
        <v>60000</v>
      </c>
      <c r="J195" s="72"/>
      <c r="K195" s="149" t="s">
        <v>213</v>
      </c>
    </row>
    <row r="196" spans="1:11" ht="17.25" customHeight="1">
      <c r="A196" s="72"/>
      <c r="B196" s="190"/>
      <c r="C196" s="186" t="s">
        <v>82</v>
      </c>
      <c r="D196" s="201"/>
      <c r="E196" s="205"/>
      <c r="F196" s="206"/>
      <c r="G196" s="201"/>
      <c r="H196" s="105">
        <v>30000</v>
      </c>
      <c r="I196" s="105">
        <v>30000</v>
      </c>
      <c r="J196" s="72"/>
      <c r="K196" s="104" t="s">
        <v>312</v>
      </c>
    </row>
    <row r="197" spans="1:11" ht="16.5" customHeight="1">
      <c r="A197" s="72"/>
      <c r="B197" s="190"/>
      <c r="C197" s="186"/>
      <c r="D197" s="201"/>
      <c r="E197" s="205"/>
      <c r="F197" s="206"/>
      <c r="G197" s="201"/>
      <c r="H197" s="105">
        <v>60000</v>
      </c>
      <c r="I197" s="105">
        <v>60000</v>
      </c>
      <c r="J197" s="72"/>
      <c r="K197" s="104" t="s">
        <v>313</v>
      </c>
    </row>
    <row r="198" spans="1:11" ht="17.25" customHeight="1">
      <c r="A198" s="72"/>
      <c r="B198" s="190"/>
      <c r="C198" s="186"/>
      <c r="D198" s="201"/>
      <c r="E198" s="205"/>
      <c r="F198" s="206"/>
      <c r="G198" s="201"/>
      <c r="H198" s="105">
        <v>60000</v>
      </c>
      <c r="I198" s="105">
        <v>60000</v>
      </c>
      <c r="J198" s="72"/>
      <c r="K198" s="104" t="s">
        <v>314</v>
      </c>
    </row>
    <row r="199" spans="1:11" ht="27.75" customHeight="1">
      <c r="A199" s="72"/>
      <c r="B199" s="190"/>
      <c r="C199" s="188" t="s">
        <v>78</v>
      </c>
      <c r="D199" s="201"/>
      <c r="E199" s="205"/>
      <c r="F199" s="206"/>
      <c r="G199" s="201"/>
      <c r="H199" s="78">
        <v>100000</v>
      </c>
      <c r="I199" s="78">
        <v>100000</v>
      </c>
      <c r="J199" s="72"/>
      <c r="K199" s="152" t="s">
        <v>315</v>
      </c>
    </row>
    <row r="200" spans="1:11" ht="26.25" customHeight="1">
      <c r="A200" s="72"/>
      <c r="B200" s="190"/>
      <c r="C200" s="188"/>
      <c r="D200" s="201"/>
      <c r="E200" s="205"/>
      <c r="F200" s="206"/>
      <c r="G200" s="201"/>
      <c r="H200" s="78">
        <v>10000</v>
      </c>
      <c r="I200" s="78">
        <v>10000</v>
      </c>
      <c r="J200" s="72"/>
      <c r="K200" s="152" t="s">
        <v>316</v>
      </c>
    </row>
    <row r="201" spans="1:11" ht="16.5" customHeight="1">
      <c r="A201" s="72"/>
      <c r="B201" s="190"/>
      <c r="C201" s="188"/>
      <c r="D201" s="201"/>
      <c r="E201" s="205"/>
      <c r="F201" s="206"/>
      <c r="G201" s="201"/>
      <c r="H201" s="78">
        <v>10000</v>
      </c>
      <c r="I201" s="78">
        <v>10000</v>
      </c>
      <c r="J201" s="72"/>
      <c r="K201" s="104" t="s">
        <v>317</v>
      </c>
    </row>
    <row r="202" spans="1:11" ht="19.5" customHeight="1">
      <c r="A202" s="72"/>
      <c r="B202" s="190"/>
      <c r="C202" s="188" t="s">
        <v>21</v>
      </c>
      <c r="D202" s="201"/>
      <c r="E202" s="205"/>
      <c r="F202" s="206"/>
      <c r="G202" s="201"/>
      <c r="H202" s="133">
        <v>10000</v>
      </c>
      <c r="I202" s="133">
        <v>10000</v>
      </c>
      <c r="J202" s="72"/>
      <c r="K202" s="160" t="s">
        <v>318</v>
      </c>
    </row>
    <row r="203" spans="1:11" ht="29.25" customHeight="1">
      <c r="A203" s="72"/>
      <c r="B203" s="190"/>
      <c r="C203" s="188"/>
      <c r="D203" s="202"/>
      <c r="E203" s="207"/>
      <c r="F203" s="208"/>
      <c r="G203" s="202"/>
      <c r="H203" s="133">
        <v>6500</v>
      </c>
      <c r="I203" s="133">
        <v>6500</v>
      </c>
      <c r="J203" s="72"/>
      <c r="K203" s="160" t="s">
        <v>191</v>
      </c>
    </row>
    <row r="204" spans="1:11" ht="65.25" customHeight="1">
      <c r="A204" s="120"/>
      <c r="B204" s="102" t="s">
        <v>144</v>
      </c>
      <c r="C204" s="164" t="s">
        <v>131</v>
      </c>
      <c r="D204" s="164" t="s">
        <v>158</v>
      </c>
      <c r="E204" s="188" t="s">
        <v>129</v>
      </c>
      <c r="F204" s="188"/>
      <c r="G204" s="164" t="s">
        <v>115</v>
      </c>
      <c r="H204" s="85">
        <v>210000</v>
      </c>
      <c r="I204" s="85">
        <v>210000</v>
      </c>
      <c r="J204" s="72"/>
      <c r="K204" s="70" t="s">
        <v>255</v>
      </c>
    </row>
    <row r="205" spans="1:11" s="2" customFormat="1" ht="13.5" customHeight="1">
      <c r="A205" s="122"/>
      <c r="B205" s="104" t="s">
        <v>29</v>
      </c>
      <c r="C205" s="103" t="s">
        <v>43</v>
      </c>
      <c r="D205" s="162" t="s">
        <v>151</v>
      </c>
      <c r="E205" s="188" t="s">
        <v>129</v>
      </c>
      <c r="F205" s="188"/>
      <c r="G205" s="162" t="s">
        <v>35</v>
      </c>
      <c r="H205" s="114">
        <v>3671353.87</v>
      </c>
      <c r="I205" s="114">
        <v>3671353.87</v>
      </c>
      <c r="J205" s="109"/>
      <c r="K205" s="108"/>
    </row>
    <row r="206" spans="1:11" s="2" customFormat="1" ht="13.5" customHeight="1">
      <c r="A206" s="122"/>
      <c r="B206" s="104" t="s">
        <v>154</v>
      </c>
      <c r="C206" s="103" t="s">
        <v>43</v>
      </c>
      <c r="D206" s="162" t="s">
        <v>151</v>
      </c>
      <c r="E206" s="188" t="s">
        <v>129</v>
      </c>
      <c r="F206" s="188"/>
      <c r="G206" s="162" t="s">
        <v>35</v>
      </c>
      <c r="H206" s="114">
        <v>2910172.21</v>
      </c>
      <c r="I206" s="114">
        <v>2910172.21</v>
      </c>
      <c r="J206" s="109"/>
      <c r="K206" s="108"/>
    </row>
    <row r="207" spans="1:11" s="2" customFormat="1" ht="13.5" customHeight="1">
      <c r="A207" s="122"/>
      <c r="B207" s="104" t="s">
        <v>30</v>
      </c>
      <c r="C207" s="103" t="s">
        <v>24</v>
      </c>
      <c r="D207" s="162" t="s">
        <v>151</v>
      </c>
      <c r="E207" s="188" t="s">
        <v>148</v>
      </c>
      <c r="F207" s="188"/>
      <c r="G207" s="162" t="s">
        <v>35</v>
      </c>
      <c r="H207" s="105">
        <f>1584000+100000+30000</f>
        <v>1714000</v>
      </c>
      <c r="I207" s="105">
        <f>1584000+100000+30000</f>
        <v>1714000</v>
      </c>
      <c r="J207" s="109"/>
      <c r="K207" s="108"/>
    </row>
    <row r="208" spans="1:11" ht="13.5" customHeight="1">
      <c r="A208" s="120"/>
      <c r="B208" s="104" t="s">
        <v>44</v>
      </c>
      <c r="C208" s="103" t="s">
        <v>43</v>
      </c>
      <c r="D208" s="162" t="s">
        <v>151</v>
      </c>
      <c r="E208" s="188" t="s">
        <v>148</v>
      </c>
      <c r="F208" s="188"/>
      <c r="G208" s="162" t="s">
        <v>35</v>
      </c>
      <c r="H208" s="110">
        <v>1648200</v>
      </c>
      <c r="I208" s="110">
        <v>1648200</v>
      </c>
      <c r="J208" s="111"/>
      <c r="K208" s="111"/>
    </row>
    <row r="209" spans="1:11" ht="14.25" customHeight="1">
      <c r="A209" s="120"/>
      <c r="B209" s="104" t="s">
        <v>23</v>
      </c>
      <c r="C209" s="103" t="s">
        <v>43</v>
      </c>
      <c r="D209" s="162" t="s">
        <v>151</v>
      </c>
      <c r="E209" s="188" t="s">
        <v>148</v>
      </c>
      <c r="F209" s="188"/>
      <c r="G209" s="162" t="s">
        <v>35</v>
      </c>
      <c r="H209" s="110">
        <v>652908</v>
      </c>
      <c r="I209" s="110">
        <v>652908</v>
      </c>
      <c r="J209" s="111"/>
      <c r="K209" s="72"/>
    </row>
    <row r="210" spans="1:11" ht="81.75" customHeight="1">
      <c r="A210" s="120"/>
      <c r="B210" s="102" t="s">
        <v>70</v>
      </c>
      <c r="C210" s="69" t="s">
        <v>150</v>
      </c>
      <c r="D210" s="162" t="s">
        <v>151</v>
      </c>
      <c r="E210" s="188" t="s">
        <v>129</v>
      </c>
      <c r="F210" s="188"/>
      <c r="G210" s="164" t="s">
        <v>115</v>
      </c>
      <c r="H210" s="84">
        <v>772000</v>
      </c>
      <c r="I210" s="84">
        <v>772000</v>
      </c>
      <c r="J210" s="72"/>
      <c r="K210" s="98" t="s">
        <v>149</v>
      </c>
    </row>
    <row r="211" spans="1:11">
      <c r="A211" s="120"/>
      <c r="B211" s="102" t="s">
        <v>120</v>
      </c>
      <c r="C211" s="69" t="s">
        <v>157</v>
      </c>
      <c r="D211" s="162" t="s">
        <v>173</v>
      </c>
      <c r="E211" s="188" t="s">
        <v>129</v>
      </c>
      <c r="F211" s="188"/>
      <c r="G211" s="164" t="s">
        <v>35</v>
      </c>
      <c r="H211" s="84">
        <v>110000</v>
      </c>
      <c r="I211" s="84">
        <v>110000</v>
      </c>
      <c r="J211" s="72"/>
      <c r="K211" s="98" t="s">
        <v>172</v>
      </c>
    </row>
    <row r="212" spans="1:11" ht="51">
      <c r="A212" s="120"/>
      <c r="B212" s="102" t="s">
        <v>118</v>
      </c>
      <c r="C212" s="69" t="s">
        <v>153</v>
      </c>
      <c r="D212" s="162" t="s">
        <v>151</v>
      </c>
      <c r="E212" s="188" t="s">
        <v>129</v>
      </c>
      <c r="F212" s="188"/>
      <c r="G212" s="164" t="s">
        <v>35</v>
      </c>
      <c r="H212" s="84">
        <v>38000</v>
      </c>
      <c r="I212" s="84">
        <v>38000</v>
      </c>
      <c r="J212" s="72"/>
      <c r="K212" s="98"/>
    </row>
    <row r="213" spans="1:11" ht="16.5" customHeight="1">
      <c r="A213" s="120"/>
      <c r="B213" s="102" t="s">
        <v>31</v>
      </c>
      <c r="C213" s="165" t="s">
        <v>152</v>
      </c>
      <c r="D213" s="162" t="s">
        <v>151</v>
      </c>
      <c r="E213" s="188" t="s">
        <v>129</v>
      </c>
      <c r="F213" s="188"/>
      <c r="G213" s="164" t="s">
        <v>35</v>
      </c>
      <c r="H213" s="84">
        <v>2846400</v>
      </c>
      <c r="I213" s="84">
        <v>2846400</v>
      </c>
      <c r="J213" s="72"/>
      <c r="K213" s="72"/>
    </row>
    <row r="214" spans="1:11" ht="46.5" customHeight="1">
      <c r="A214" s="8"/>
      <c r="B214" s="8"/>
      <c r="C214" s="193" t="s">
        <v>88</v>
      </c>
      <c r="D214" s="193"/>
      <c r="E214" s="193"/>
      <c r="F214" s="193"/>
      <c r="G214" s="193"/>
      <c r="H214" s="112">
        <f>SUM(H5:H213)</f>
        <v>76703976.989999995</v>
      </c>
      <c r="I214" s="112">
        <f t="shared" ref="I214:J214" si="0">SUM(I5:I213)</f>
        <v>36388077.989999995</v>
      </c>
      <c r="J214" s="112">
        <f t="shared" si="0"/>
        <v>40315900</v>
      </c>
      <c r="K214" s="6"/>
    </row>
    <row r="215" spans="1:11">
      <c r="A215" s="167"/>
      <c r="B215" s="167"/>
      <c r="C215" s="170"/>
      <c r="D215" s="170"/>
      <c r="E215" s="166"/>
      <c r="F215" s="166"/>
      <c r="G215" s="166"/>
      <c r="H215" s="166"/>
      <c r="I215" s="166"/>
      <c r="J215" s="166"/>
    </row>
    <row r="216" spans="1:11">
      <c r="A216" s="212" t="s">
        <v>319</v>
      </c>
      <c r="B216" s="212"/>
      <c r="C216" s="171"/>
      <c r="D216" s="171"/>
      <c r="E216" s="166"/>
      <c r="F216" s="166"/>
      <c r="G216" s="166"/>
      <c r="H216" s="166"/>
      <c r="I216" s="166"/>
      <c r="J216" s="166"/>
    </row>
    <row r="217" spans="1:11">
      <c r="A217" s="167"/>
      <c r="B217" s="167"/>
      <c r="C217" s="171"/>
      <c r="D217" s="171"/>
      <c r="E217" s="166"/>
      <c r="F217" s="166"/>
      <c r="G217" s="166"/>
      <c r="H217" s="166"/>
      <c r="I217" s="166"/>
      <c r="J217" s="166"/>
    </row>
    <row r="218" spans="1:11">
      <c r="A218" s="167"/>
      <c r="B218" s="168" t="s">
        <v>320</v>
      </c>
      <c r="C218" s="171"/>
      <c r="D218" s="171"/>
      <c r="E218" s="166"/>
      <c r="F218" s="166"/>
      <c r="G218" s="166"/>
      <c r="H218" s="166"/>
      <c r="I218" s="166"/>
      <c r="J218" s="166"/>
    </row>
    <row r="219" spans="1:11" ht="16.5" customHeight="1">
      <c r="A219" s="167"/>
      <c r="B219" s="169" t="s">
        <v>321</v>
      </c>
      <c r="C219" s="171"/>
      <c r="D219" s="171"/>
      <c r="E219" s="166"/>
      <c r="F219" s="166"/>
      <c r="G219" s="166"/>
      <c r="H219" s="166"/>
      <c r="I219" s="166"/>
      <c r="J219" s="166"/>
    </row>
    <row r="220" spans="1:11">
      <c r="A220" s="167"/>
      <c r="B220" s="167"/>
      <c r="C220" s="171"/>
      <c r="D220" s="171"/>
      <c r="E220" s="166"/>
      <c r="F220" s="166"/>
      <c r="G220" s="166"/>
      <c r="H220" s="166"/>
      <c r="I220" s="166"/>
      <c r="J220" s="166"/>
    </row>
    <row r="221" spans="1:11">
      <c r="A221" s="212" t="s">
        <v>322</v>
      </c>
      <c r="B221" s="212"/>
      <c r="C221" s="171"/>
      <c r="D221" s="171"/>
      <c r="E221" s="166"/>
      <c r="F221" s="166"/>
      <c r="G221" s="166"/>
      <c r="H221" s="166"/>
      <c r="I221" s="166"/>
      <c r="J221" s="166"/>
    </row>
    <row r="222" spans="1:11">
      <c r="A222" s="167"/>
      <c r="B222" s="167"/>
      <c r="C222" s="171"/>
      <c r="D222" s="171"/>
      <c r="E222" s="166"/>
      <c r="F222" s="166"/>
      <c r="G222" s="166"/>
      <c r="H222" s="166"/>
      <c r="I222" s="166"/>
      <c r="J222" s="166"/>
    </row>
    <row r="223" spans="1:11" ht="15.75">
      <c r="A223" s="167"/>
      <c r="B223" s="183" t="s">
        <v>323</v>
      </c>
      <c r="C223" s="209" t="s">
        <v>324</v>
      </c>
      <c r="D223" s="209"/>
      <c r="E223" s="209"/>
      <c r="F223" s="209" t="s">
        <v>325</v>
      </c>
      <c r="G223" s="209"/>
      <c r="H223" s="209"/>
      <c r="I223" s="209" t="s">
        <v>326</v>
      </c>
      <c r="J223" s="209"/>
    </row>
    <row r="224" spans="1:11" ht="15.75">
      <c r="A224" s="167"/>
      <c r="B224" s="184" t="s">
        <v>327</v>
      </c>
      <c r="C224" s="199" t="s">
        <v>327</v>
      </c>
      <c r="D224" s="199"/>
      <c r="E224" s="199"/>
      <c r="F224" s="199" t="s">
        <v>327</v>
      </c>
      <c r="G224" s="199"/>
      <c r="H224" s="199"/>
      <c r="I224" s="199" t="s">
        <v>327</v>
      </c>
      <c r="J224" s="199"/>
    </row>
    <row r="225" spans="1:10" ht="15.75">
      <c r="A225" s="167"/>
      <c r="B225" s="184"/>
      <c r="C225" s="166"/>
      <c r="D225" s="166"/>
      <c r="E225" s="166"/>
      <c r="F225" s="166"/>
      <c r="G225" s="166"/>
      <c r="H225" s="166"/>
      <c r="I225" s="166"/>
      <c r="J225" s="166"/>
    </row>
    <row r="226" spans="1:10" ht="15.75">
      <c r="A226" s="167"/>
      <c r="B226" s="184"/>
      <c r="C226" s="166"/>
      <c r="D226" s="166"/>
      <c r="E226" s="166"/>
      <c r="F226" s="166"/>
      <c r="G226" s="166"/>
      <c r="H226" s="166"/>
      <c r="I226" s="166"/>
      <c r="J226" s="166"/>
    </row>
    <row r="227" spans="1:10" ht="15.75">
      <c r="A227" s="167"/>
      <c r="B227" s="167"/>
      <c r="C227" s="209" t="s">
        <v>328</v>
      </c>
      <c r="D227" s="209"/>
      <c r="E227" s="209"/>
      <c r="F227" s="166"/>
      <c r="G227" s="209" t="s">
        <v>329</v>
      </c>
      <c r="H227" s="209"/>
      <c r="I227" s="209"/>
      <c r="J227" s="166"/>
    </row>
    <row r="228" spans="1:10" ht="15.75">
      <c r="A228" s="167"/>
      <c r="B228" s="184" t="s">
        <v>330</v>
      </c>
      <c r="C228" s="210" t="s">
        <v>331</v>
      </c>
      <c r="D228" s="210"/>
      <c r="E228" s="210"/>
      <c r="F228" s="166"/>
      <c r="G228" s="199" t="s">
        <v>332</v>
      </c>
      <c r="H228" s="199"/>
      <c r="I228" s="199"/>
      <c r="J228" s="166"/>
    </row>
    <row r="229" spans="1:10" ht="15.75">
      <c r="A229" s="167"/>
      <c r="B229" s="184"/>
      <c r="C229" s="171"/>
      <c r="D229" s="171"/>
      <c r="E229" s="171"/>
      <c r="F229" s="166"/>
      <c r="G229" s="184"/>
      <c r="H229" s="184"/>
      <c r="I229" s="184"/>
      <c r="J229" s="166"/>
    </row>
    <row r="230" spans="1:10" ht="15.75">
      <c r="A230" s="167"/>
      <c r="B230" s="183"/>
      <c r="C230" s="166"/>
      <c r="D230" s="166"/>
      <c r="E230" s="166"/>
      <c r="F230" s="166"/>
      <c r="G230" s="166"/>
      <c r="H230" s="166"/>
      <c r="I230" s="166"/>
      <c r="J230" s="166"/>
    </row>
    <row r="231" spans="1:10" ht="15.75">
      <c r="A231" s="167"/>
      <c r="B231" s="167"/>
      <c r="C231" s="166"/>
      <c r="D231" s="199" t="s">
        <v>333</v>
      </c>
      <c r="E231" s="199"/>
      <c r="F231" s="199"/>
      <c r="G231" s="166"/>
      <c r="H231" s="166"/>
      <c r="I231" s="166"/>
      <c r="J231" s="166"/>
    </row>
    <row r="232" spans="1:10" ht="15.75">
      <c r="A232" s="167"/>
      <c r="B232" s="184"/>
      <c r="C232" s="166"/>
      <c r="D232" s="166"/>
      <c r="E232" s="166"/>
      <c r="F232" s="166"/>
      <c r="G232" s="166"/>
      <c r="H232" s="166"/>
      <c r="I232" s="166"/>
      <c r="J232" s="166"/>
    </row>
    <row r="233" spans="1:10" ht="15.75">
      <c r="A233" s="167"/>
      <c r="B233" s="184"/>
      <c r="C233" s="166"/>
      <c r="D233" s="166"/>
      <c r="E233" s="166"/>
      <c r="F233" s="166"/>
      <c r="G233" s="166"/>
      <c r="H233" s="166"/>
      <c r="I233" s="166"/>
      <c r="J233" s="166"/>
    </row>
    <row r="234" spans="1:10" ht="15.75">
      <c r="A234" s="167"/>
      <c r="B234" s="167"/>
      <c r="C234" s="171"/>
      <c r="D234" s="209" t="s">
        <v>334</v>
      </c>
      <c r="E234" s="209"/>
      <c r="F234" s="209"/>
      <c r="G234" s="209"/>
      <c r="H234" s="166"/>
      <c r="I234" s="166"/>
      <c r="J234" s="166"/>
    </row>
    <row r="235" spans="1:10" ht="15.75">
      <c r="A235" s="167"/>
      <c r="B235" s="167"/>
      <c r="C235" s="171"/>
      <c r="D235" s="199" t="s">
        <v>335</v>
      </c>
      <c r="E235" s="199"/>
      <c r="F235" s="199"/>
      <c r="G235" s="199"/>
      <c r="H235" s="166"/>
      <c r="I235" s="166"/>
      <c r="J235" s="166"/>
    </row>
    <row r="236" spans="1:10" ht="15.75">
      <c r="A236" s="167"/>
      <c r="B236" s="167"/>
      <c r="C236" s="171"/>
      <c r="D236" s="199" t="s">
        <v>336</v>
      </c>
      <c r="E236" s="199"/>
      <c r="F236" s="199"/>
      <c r="G236" s="199"/>
      <c r="H236" s="166"/>
      <c r="I236" s="166"/>
      <c r="J236" s="166"/>
    </row>
  </sheetData>
  <mergeCells count="134">
    <mergeCell ref="A93:A97"/>
    <mergeCell ref="C98:C102"/>
    <mergeCell ref="C106:C108"/>
    <mergeCell ref="C109:C110"/>
    <mergeCell ref="C111:C112"/>
    <mergeCell ref="C114:C115"/>
    <mergeCell ref="I223:J223"/>
    <mergeCell ref="B168:B203"/>
    <mergeCell ref="A185:A189"/>
    <mergeCell ref="C185:C189"/>
    <mergeCell ref="C190:C193"/>
    <mergeCell ref="C194:C195"/>
    <mergeCell ref="C196:C198"/>
    <mergeCell ref="C199:C201"/>
    <mergeCell ref="A216:B216"/>
    <mergeCell ref="A221:B221"/>
    <mergeCell ref="I224:J224"/>
    <mergeCell ref="C227:E227"/>
    <mergeCell ref="G227:I227"/>
    <mergeCell ref="C228:E228"/>
    <mergeCell ref="G228:I228"/>
    <mergeCell ref="D231:F231"/>
    <mergeCell ref="D234:G234"/>
    <mergeCell ref="C223:E223"/>
    <mergeCell ref="F223:H223"/>
    <mergeCell ref="D235:G235"/>
    <mergeCell ref="D236:G236"/>
    <mergeCell ref="C38:C49"/>
    <mergeCell ref="C50:C62"/>
    <mergeCell ref="C63:C66"/>
    <mergeCell ref="G73:G142"/>
    <mergeCell ref="C168:C180"/>
    <mergeCell ref="C181:C184"/>
    <mergeCell ref="D168:D203"/>
    <mergeCell ref="E168:F203"/>
    <mergeCell ref="G168:G203"/>
    <mergeCell ref="C81:C82"/>
    <mergeCell ref="C83:C89"/>
    <mergeCell ref="C92:C97"/>
    <mergeCell ref="E212:F212"/>
    <mergeCell ref="E213:F213"/>
    <mergeCell ref="E210:F210"/>
    <mergeCell ref="E37:F66"/>
    <mergeCell ref="G37:G66"/>
    <mergeCell ref="C224:E224"/>
    <mergeCell ref="F224:H224"/>
    <mergeCell ref="B37:B66"/>
    <mergeCell ref="D37:D66"/>
    <mergeCell ref="E211:F211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206:F206"/>
    <mergeCell ref="C73:C79"/>
    <mergeCell ref="D73:D142"/>
    <mergeCell ref="C202:C203"/>
    <mergeCell ref="C119:C121"/>
    <mergeCell ref="C116:C118"/>
    <mergeCell ref="E21:F21"/>
    <mergeCell ref="E22:F22"/>
    <mergeCell ref="E73:F142"/>
    <mergeCell ref="C214:G214"/>
    <mergeCell ref="A1:K1"/>
    <mergeCell ref="A2:K2"/>
    <mergeCell ref="E24:F24"/>
    <mergeCell ref="E25:F25"/>
    <mergeCell ref="E26:F26"/>
    <mergeCell ref="E27:F27"/>
    <mergeCell ref="E28:F28"/>
    <mergeCell ref="E3:F3"/>
    <mergeCell ref="K3:K4"/>
    <mergeCell ref="H3:J3"/>
    <mergeCell ref="C22:C23"/>
    <mergeCell ref="E33:F33"/>
    <mergeCell ref="E5:F5"/>
    <mergeCell ref="E6:F6"/>
    <mergeCell ref="E7:F7"/>
    <mergeCell ref="E167:F167"/>
    <mergeCell ref="E156:F156"/>
    <mergeCell ref="E204:F204"/>
    <mergeCell ref="E8:F8"/>
    <mergeCell ref="E23:F23"/>
    <mergeCell ref="E9:F9"/>
    <mergeCell ref="E10:F10"/>
    <mergeCell ref="E207:F207"/>
    <mergeCell ref="E208:F208"/>
    <mergeCell ref="E209:F209"/>
    <mergeCell ref="E205:F205"/>
    <mergeCell ref="E11:F11"/>
    <mergeCell ref="E12:F12"/>
    <mergeCell ref="E13:F13"/>
    <mergeCell ref="E14:F14"/>
    <mergeCell ref="E15:F15"/>
    <mergeCell ref="E31:F31"/>
    <mergeCell ref="E32:F32"/>
    <mergeCell ref="E35:F35"/>
    <mergeCell ref="E36:F36"/>
    <mergeCell ref="E155:F155"/>
    <mergeCell ref="E16:F16"/>
    <mergeCell ref="E17:F17"/>
    <mergeCell ref="E18:F18"/>
    <mergeCell ref="E29:F29"/>
    <mergeCell ref="E30:F30"/>
    <mergeCell ref="E34:F34"/>
    <mergeCell ref="E19:F19"/>
    <mergeCell ref="E20:F20"/>
    <mergeCell ref="J67:J72"/>
    <mergeCell ref="J143:J154"/>
    <mergeCell ref="B67:B72"/>
    <mergeCell ref="I67:I72"/>
    <mergeCell ref="H67:H72"/>
    <mergeCell ref="G67:G72"/>
    <mergeCell ref="E67:F72"/>
    <mergeCell ref="D67:D72"/>
    <mergeCell ref="C67:C72"/>
    <mergeCell ref="B143:B154"/>
    <mergeCell ref="H143:H154"/>
    <mergeCell ref="I143:I154"/>
    <mergeCell ref="G143:G154"/>
    <mergeCell ref="E143:F154"/>
    <mergeCell ref="D143:D154"/>
    <mergeCell ref="C143:C154"/>
    <mergeCell ref="C122:C126"/>
    <mergeCell ref="C127:C137"/>
    <mergeCell ref="C138:C139"/>
    <mergeCell ref="C140:C142"/>
    <mergeCell ref="B73:B142"/>
  </mergeCells>
  <pageMargins left="0.19685039370078741" right="0.70866141732283472" top="0.55118110236220474" bottom="0.35433070866141736" header="0.31496062992125984" footer="0.31496062992125984"/>
  <pageSetup paperSize="5" scale="85" orientation="landscape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4"/>
  <sheetViews>
    <sheetView topLeftCell="E1" workbookViewId="0">
      <pane xSplit="5" ySplit="3" topLeftCell="N4" activePane="bottomRight" state="frozen"/>
      <selection activeCell="E1" sqref="E1"/>
      <selection pane="topRight" activeCell="J1" sqref="J1"/>
      <selection pane="bottomLeft" activeCell="E4" sqref="E4"/>
      <selection pane="bottomRight" activeCell="Q3" sqref="Q3"/>
    </sheetView>
  </sheetViews>
  <sheetFormatPr defaultRowHeight="15"/>
  <cols>
    <col min="2" max="2" width="14.5703125" customWidth="1"/>
    <col min="7" max="7" width="9.140625" customWidth="1"/>
    <col min="8" max="8" width="15.140625" customWidth="1"/>
    <col min="9" max="9" width="14.5703125" customWidth="1"/>
    <col min="10" max="10" width="15.140625" customWidth="1"/>
    <col min="11" max="11" width="14.7109375" customWidth="1"/>
    <col min="12" max="12" width="17.5703125" customWidth="1"/>
    <col min="13" max="13" width="6.7109375" customWidth="1"/>
    <col min="14" max="14" width="13.7109375" customWidth="1"/>
    <col min="15" max="15" width="16.7109375" customWidth="1"/>
    <col min="16" max="16" width="6.28515625" customWidth="1"/>
    <col min="17" max="17" width="12.7109375" customWidth="1"/>
    <col min="18" max="18" width="6.140625" customWidth="1"/>
    <col min="19" max="19" width="16.5703125" customWidth="1"/>
    <col min="20" max="20" width="17.5703125" customWidth="1"/>
    <col min="21" max="21" width="12.7109375" customWidth="1"/>
    <col min="22" max="22" width="11.5703125" customWidth="1"/>
    <col min="23" max="23" width="5.42578125" customWidth="1"/>
    <col min="24" max="24" width="12.140625" customWidth="1"/>
  </cols>
  <sheetData>
    <row r="1" spans="1:25" ht="15" customHeight="1">
      <c r="A1" s="6"/>
      <c r="B1" s="23" t="s">
        <v>55</v>
      </c>
      <c r="C1" s="25" t="s">
        <v>18</v>
      </c>
      <c r="D1" s="6"/>
      <c r="E1" s="6"/>
      <c r="F1" s="6"/>
      <c r="G1" s="6" t="s">
        <v>52</v>
      </c>
      <c r="H1" s="17">
        <v>24000</v>
      </c>
      <c r="I1" s="17">
        <v>24000</v>
      </c>
    </row>
    <row r="2" spans="1:25">
      <c r="A2" s="6"/>
      <c r="B2" s="10"/>
      <c r="C2" s="25" t="s">
        <v>25</v>
      </c>
      <c r="D2" s="6"/>
      <c r="E2" s="6"/>
      <c r="F2" s="6"/>
      <c r="G2" s="6"/>
      <c r="H2" s="5">
        <v>45000</v>
      </c>
      <c r="I2" s="5">
        <v>45000</v>
      </c>
    </row>
    <row r="3" spans="1:25" ht="34.5" customHeight="1">
      <c r="A3" s="6"/>
      <c r="B3" s="10"/>
      <c r="C3" s="25" t="s">
        <v>20</v>
      </c>
      <c r="D3" s="6"/>
      <c r="E3" s="6"/>
      <c r="F3" s="6"/>
      <c r="G3" s="6"/>
      <c r="H3" s="9">
        <v>84000</v>
      </c>
      <c r="I3" s="9">
        <v>84000</v>
      </c>
      <c r="J3" s="115" t="s">
        <v>121</v>
      </c>
      <c r="K3" s="116" t="s">
        <v>116</v>
      </c>
      <c r="L3" s="117" t="s">
        <v>118</v>
      </c>
      <c r="M3" s="118"/>
      <c r="N3" s="116" t="s">
        <v>117</v>
      </c>
      <c r="O3" s="117" t="s">
        <v>119</v>
      </c>
      <c r="P3" s="117"/>
      <c r="Q3" s="31" t="s">
        <v>120</v>
      </c>
      <c r="R3" s="55"/>
      <c r="S3" s="34" t="s">
        <v>122</v>
      </c>
      <c r="T3" s="119" t="s">
        <v>123</v>
      </c>
      <c r="U3" s="39" t="s">
        <v>124</v>
      </c>
      <c r="V3" s="34" t="s">
        <v>125</v>
      </c>
      <c r="X3" s="57" t="s">
        <v>127</v>
      </c>
    </row>
    <row r="4" spans="1:25">
      <c r="A4" s="6"/>
      <c r="B4" s="10"/>
      <c r="C4" s="25" t="s">
        <v>19</v>
      </c>
      <c r="D4" s="6"/>
      <c r="E4" s="6"/>
      <c r="F4" s="6"/>
      <c r="G4" s="6"/>
      <c r="H4" s="5">
        <v>72000</v>
      </c>
      <c r="I4" s="5">
        <v>72000</v>
      </c>
      <c r="J4" s="33">
        <v>32000</v>
      </c>
      <c r="K4" s="37">
        <f>250000-20000</f>
        <v>230000</v>
      </c>
      <c r="L4" s="29">
        <v>5000</v>
      </c>
      <c r="M4" s="29"/>
      <c r="N4" s="37">
        <v>175000</v>
      </c>
      <c r="O4" s="29">
        <v>30000</v>
      </c>
      <c r="P4" s="29"/>
      <c r="Q4" s="32">
        <v>10000</v>
      </c>
      <c r="R4" s="56"/>
      <c r="S4" s="33">
        <v>195600</v>
      </c>
      <c r="T4" s="33">
        <v>16000</v>
      </c>
      <c r="U4" s="33">
        <v>10000</v>
      </c>
      <c r="V4" s="40">
        <v>3000</v>
      </c>
      <c r="W4" t="s">
        <v>126</v>
      </c>
      <c r="X4" s="51">
        <v>50000</v>
      </c>
    </row>
    <row r="5" spans="1:25">
      <c r="A5" s="6"/>
      <c r="B5" s="10"/>
      <c r="C5" s="25" t="s">
        <v>21</v>
      </c>
      <c r="D5" s="6"/>
      <c r="E5" s="6"/>
      <c r="F5" s="6"/>
      <c r="G5" s="6"/>
      <c r="H5" s="5">
        <v>30000</v>
      </c>
      <c r="I5" s="5">
        <v>30000</v>
      </c>
      <c r="J5" s="33">
        <f>100000-30000</f>
        <v>70000</v>
      </c>
      <c r="K5" s="37">
        <v>30000</v>
      </c>
      <c r="L5" s="33">
        <v>1500</v>
      </c>
      <c r="M5" s="29" t="s">
        <v>79</v>
      </c>
      <c r="N5" s="37">
        <v>10000</v>
      </c>
      <c r="O5" s="33">
        <v>1500</v>
      </c>
      <c r="P5" s="53" t="s">
        <v>79</v>
      </c>
      <c r="Q5" s="51">
        <v>100000</v>
      </c>
      <c r="R5" s="51" t="s">
        <v>69</v>
      </c>
      <c r="S5" s="33">
        <v>375600</v>
      </c>
      <c r="T5" s="40">
        <v>9000</v>
      </c>
      <c r="V5" s="51">
        <v>5000</v>
      </c>
      <c r="W5" t="s">
        <v>20</v>
      </c>
      <c r="X5" s="33">
        <v>30000</v>
      </c>
      <c r="Y5" t="s">
        <v>66</v>
      </c>
    </row>
    <row r="6" spans="1:25">
      <c r="A6" s="6"/>
      <c r="B6" s="10"/>
      <c r="C6" s="25" t="s">
        <v>40</v>
      </c>
      <c r="D6" s="6"/>
      <c r="E6" s="6"/>
      <c r="F6" s="6"/>
      <c r="G6" s="6"/>
      <c r="H6" s="9">
        <v>50400</v>
      </c>
      <c r="I6" s="9">
        <v>50400</v>
      </c>
      <c r="J6" s="33">
        <v>20000</v>
      </c>
      <c r="K6" s="37">
        <v>10000</v>
      </c>
      <c r="L6" s="33">
        <v>1500</v>
      </c>
      <c r="M6" s="29" t="s">
        <v>22</v>
      </c>
      <c r="N6" s="37">
        <v>70000</v>
      </c>
      <c r="O6" s="51">
        <v>100000</v>
      </c>
      <c r="P6" s="54" t="s">
        <v>69</v>
      </c>
      <c r="S6" s="33">
        <v>175000</v>
      </c>
      <c r="T6" s="42">
        <v>20000</v>
      </c>
      <c r="X6" s="61">
        <f>7174+488</f>
        <v>7662</v>
      </c>
    </row>
    <row r="7" spans="1:25">
      <c r="A7" s="6"/>
      <c r="B7" s="10"/>
      <c r="C7" s="25" t="s">
        <v>22</v>
      </c>
      <c r="D7" s="6"/>
      <c r="E7" s="6"/>
      <c r="F7" s="6"/>
      <c r="G7" s="6"/>
      <c r="H7" s="5">
        <v>72000</v>
      </c>
      <c r="I7" s="5">
        <v>72000</v>
      </c>
      <c r="J7" s="36">
        <v>15000</v>
      </c>
      <c r="K7" s="38">
        <v>10000</v>
      </c>
      <c r="L7" s="33">
        <v>15000</v>
      </c>
      <c r="M7" t="s">
        <v>21</v>
      </c>
      <c r="N7" s="37">
        <f>100000-24947.79</f>
        <v>75052.209999999992</v>
      </c>
      <c r="O7" s="51">
        <v>3000</v>
      </c>
      <c r="P7" t="s">
        <v>16</v>
      </c>
      <c r="S7" s="33">
        <v>630000</v>
      </c>
      <c r="T7" s="45">
        <v>30000</v>
      </c>
      <c r="X7" s="33">
        <v>2000</v>
      </c>
      <c r="Y7" t="s">
        <v>22</v>
      </c>
    </row>
    <row r="8" spans="1:25">
      <c r="A8" s="6"/>
      <c r="B8" s="10"/>
      <c r="C8" s="25" t="s">
        <v>16</v>
      </c>
      <c r="D8" s="6"/>
      <c r="E8" s="6"/>
      <c r="F8" s="6"/>
      <c r="G8" s="6"/>
      <c r="H8" s="9">
        <v>60000</v>
      </c>
      <c r="I8" s="9">
        <v>60000</v>
      </c>
      <c r="J8" s="36">
        <v>2500</v>
      </c>
      <c r="K8" s="33">
        <v>23400</v>
      </c>
      <c r="L8" s="33">
        <v>2000</v>
      </c>
      <c r="M8" s="54" t="s">
        <v>128</v>
      </c>
      <c r="N8" s="33">
        <v>18000</v>
      </c>
      <c r="O8" s="33">
        <v>1500</v>
      </c>
      <c r="P8" t="s">
        <v>22</v>
      </c>
      <c r="S8" s="40">
        <v>500000</v>
      </c>
      <c r="T8" s="45">
        <v>21700</v>
      </c>
    </row>
    <row r="9" spans="1:25">
      <c r="A9" s="6"/>
      <c r="B9" s="10"/>
      <c r="C9" s="25" t="s">
        <v>63</v>
      </c>
      <c r="D9" s="6"/>
      <c r="E9" s="6"/>
      <c r="F9" s="6"/>
      <c r="G9" s="6"/>
      <c r="H9" s="20">
        <v>60000</v>
      </c>
      <c r="I9" s="20">
        <v>60000</v>
      </c>
      <c r="J9" s="36">
        <v>1500</v>
      </c>
      <c r="K9" s="33">
        <v>80000</v>
      </c>
      <c r="L9" s="51">
        <v>5000</v>
      </c>
      <c r="M9" s="215" t="s">
        <v>20</v>
      </c>
      <c r="N9" s="33">
        <v>80000</v>
      </c>
      <c r="O9" s="51">
        <v>2000</v>
      </c>
      <c r="P9" s="54" t="s">
        <v>40</v>
      </c>
      <c r="S9" s="40">
        <f>1075000-37500</f>
        <v>1037500</v>
      </c>
      <c r="T9" s="50">
        <v>10000</v>
      </c>
    </row>
    <row r="10" spans="1:25">
      <c r="A10" s="6"/>
      <c r="B10" s="10"/>
      <c r="C10" s="25" t="s">
        <v>65</v>
      </c>
      <c r="D10" s="6"/>
      <c r="E10" s="6"/>
      <c r="F10" s="6"/>
      <c r="G10" s="6"/>
      <c r="H10" s="9">
        <f>56400-1200</f>
        <v>55200</v>
      </c>
      <c r="I10" s="9">
        <f>56400-1200</f>
        <v>55200</v>
      </c>
      <c r="J10" s="36">
        <v>1000</v>
      </c>
      <c r="K10" s="35">
        <v>30000</v>
      </c>
      <c r="L10" s="51">
        <v>5000</v>
      </c>
      <c r="M10" s="215"/>
      <c r="N10" s="33">
        <v>15000</v>
      </c>
      <c r="O10" s="33">
        <v>10000</v>
      </c>
      <c r="P10" s="54" t="s">
        <v>21</v>
      </c>
      <c r="S10" s="46">
        <v>1140000</v>
      </c>
      <c r="T10" s="50">
        <v>50000</v>
      </c>
    </row>
    <row r="11" spans="1:25">
      <c r="A11" s="6"/>
      <c r="B11" s="10"/>
      <c r="C11" s="25" t="s">
        <v>66</v>
      </c>
      <c r="D11" s="6"/>
      <c r="E11" s="6"/>
      <c r="F11" s="6"/>
      <c r="G11" s="6"/>
      <c r="H11" s="9">
        <v>60000</v>
      </c>
      <c r="I11" s="9">
        <v>60000</v>
      </c>
      <c r="J11" s="33">
        <v>27000</v>
      </c>
      <c r="K11" s="33">
        <v>39000</v>
      </c>
      <c r="L11" s="51">
        <v>3000</v>
      </c>
      <c r="M11" s="215"/>
      <c r="N11" s="33">
        <v>20000</v>
      </c>
      <c r="O11" s="33">
        <v>2000</v>
      </c>
      <c r="P11" s="54" t="s">
        <v>128</v>
      </c>
      <c r="S11" s="48">
        <v>180000</v>
      </c>
      <c r="T11" s="36">
        <v>17000</v>
      </c>
    </row>
    <row r="12" spans="1:25">
      <c r="A12" s="6"/>
      <c r="B12" s="10"/>
      <c r="C12" s="25" t="s">
        <v>68</v>
      </c>
      <c r="D12" s="6"/>
      <c r="E12" s="6"/>
      <c r="F12" s="6"/>
      <c r="G12" s="6"/>
      <c r="H12" s="5">
        <v>60000</v>
      </c>
      <c r="I12" s="5">
        <v>60000</v>
      </c>
      <c r="J12" s="40">
        <v>24000</v>
      </c>
      <c r="K12" s="36">
        <v>70000</v>
      </c>
      <c r="N12" s="40">
        <v>9400</v>
      </c>
      <c r="O12" s="51">
        <v>20000</v>
      </c>
      <c r="P12" s="54" t="s">
        <v>20</v>
      </c>
      <c r="S12" s="33">
        <f>1300800-45000</f>
        <v>1255800</v>
      </c>
      <c r="T12" s="36">
        <v>10000</v>
      </c>
    </row>
    <row r="13" spans="1:25">
      <c r="A13" s="6"/>
      <c r="B13" s="10"/>
      <c r="C13" s="25" t="s">
        <v>69</v>
      </c>
      <c r="D13" s="6"/>
      <c r="E13" s="6"/>
      <c r="F13" s="6"/>
      <c r="G13" s="6"/>
      <c r="H13" s="9">
        <v>567600</v>
      </c>
      <c r="I13" s="9">
        <v>567600</v>
      </c>
      <c r="J13" s="40">
        <f>53500-3500</f>
        <v>50000</v>
      </c>
      <c r="K13" s="36">
        <v>3500</v>
      </c>
      <c r="N13" s="40">
        <f>40000-5000</f>
        <v>35000</v>
      </c>
      <c r="O13" s="33">
        <v>10000</v>
      </c>
      <c r="P13" s="54" t="s">
        <v>25</v>
      </c>
      <c r="S13" s="51">
        <v>1809000</v>
      </c>
    </row>
    <row r="14" spans="1:25">
      <c r="A14" s="6"/>
      <c r="B14" s="10"/>
      <c r="C14" s="25" t="s">
        <v>24</v>
      </c>
      <c r="D14" s="6"/>
      <c r="E14" s="6"/>
      <c r="F14" s="6"/>
      <c r="G14" s="6"/>
      <c r="H14" s="5">
        <v>24000</v>
      </c>
      <c r="I14" s="5">
        <v>24000</v>
      </c>
      <c r="J14" s="41">
        <v>5000</v>
      </c>
      <c r="K14" s="33">
        <v>65000</v>
      </c>
      <c r="N14" s="41">
        <v>5000</v>
      </c>
      <c r="O14" s="51">
        <v>592000</v>
      </c>
      <c r="S14" s="49">
        <f>171600+13000+200</f>
        <v>184800</v>
      </c>
    </row>
    <row r="15" spans="1:25">
      <c r="A15" s="6"/>
      <c r="B15" s="12"/>
      <c r="C15" s="25" t="s">
        <v>71</v>
      </c>
      <c r="D15" s="6"/>
      <c r="E15" s="6"/>
      <c r="F15" s="6"/>
      <c r="G15" s="6"/>
      <c r="H15" s="22">
        <v>48000</v>
      </c>
      <c r="I15" s="22">
        <v>48000</v>
      </c>
      <c r="J15" s="43">
        <v>15000</v>
      </c>
      <c r="K15" s="40">
        <v>20000</v>
      </c>
      <c r="N15" s="43">
        <v>13750</v>
      </c>
      <c r="S15" s="33">
        <v>184800</v>
      </c>
    </row>
    <row r="16" spans="1:25">
      <c r="A16" s="6"/>
      <c r="B16" s="12"/>
      <c r="C16" s="25" t="s">
        <v>72</v>
      </c>
      <c r="D16" s="6"/>
      <c r="E16" s="6"/>
      <c r="F16" s="6"/>
      <c r="G16" s="6"/>
      <c r="H16" s="21">
        <v>30000</v>
      </c>
      <c r="I16" s="21">
        <v>30000</v>
      </c>
      <c r="J16" s="45">
        <v>10000</v>
      </c>
      <c r="K16" s="40">
        <f>84000-4000</f>
        <v>80000</v>
      </c>
      <c r="N16" s="44">
        <v>8000</v>
      </c>
      <c r="S16" s="33">
        <v>380400</v>
      </c>
    </row>
    <row r="17" spans="1:19">
      <c r="A17" s="6"/>
      <c r="B17" s="12"/>
      <c r="C17" s="25" t="s">
        <v>73</v>
      </c>
      <c r="D17" s="6"/>
      <c r="E17" s="6"/>
      <c r="F17" s="6"/>
      <c r="G17" s="6"/>
      <c r="H17" s="16">
        <v>6000</v>
      </c>
      <c r="I17" s="16">
        <v>6000</v>
      </c>
      <c r="J17" s="45">
        <v>15000</v>
      </c>
      <c r="K17" s="41">
        <v>20000</v>
      </c>
      <c r="N17" s="44">
        <v>5000</v>
      </c>
      <c r="S17" s="60">
        <v>293400</v>
      </c>
    </row>
    <row r="18" spans="1:19">
      <c r="A18" s="6"/>
      <c r="B18" s="12"/>
      <c r="C18" s="25" t="s">
        <v>39</v>
      </c>
      <c r="D18" s="6"/>
      <c r="E18" s="6"/>
      <c r="F18" s="6"/>
      <c r="G18" s="6"/>
      <c r="H18" s="16">
        <v>6000</v>
      </c>
      <c r="I18" s="16">
        <v>6000</v>
      </c>
      <c r="J18" s="46">
        <v>72000</v>
      </c>
      <c r="K18" s="43">
        <v>11750</v>
      </c>
      <c r="N18" s="49">
        <v>50000</v>
      </c>
      <c r="S18" s="61">
        <v>500000</v>
      </c>
    </row>
    <row r="19" spans="1:19">
      <c r="A19" s="6"/>
      <c r="B19" s="12"/>
      <c r="C19" s="25" t="s">
        <v>38</v>
      </c>
      <c r="D19" s="6"/>
      <c r="E19" s="6"/>
      <c r="F19" s="6"/>
      <c r="G19" s="6"/>
      <c r="H19" s="16">
        <v>6000</v>
      </c>
      <c r="I19" s="16">
        <v>6000</v>
      </c>
      <c r="J19" s="48">
        <v>15000</v>
      </c>
      <c r="K19" s="44">
        <v>15000</v>
      </c>
      <c r="N19" s="36">
        <v>650000</v>
      </c>
      <c r="S19" s="51">
        <v>610000</v>
      </c>
    </row>
    <row r="20" spans="1:19">
      <c r="A20" s="6"/>
      <c r="B20" s="12"/>
      <c r="C20" s="25" t="s">
        <v>36</v>
      </c>
      <c r="D20" s="6"/>
      <c r="E20" s="6"/>
      <c r="F20" s="6"/>
      <c r="G20" s="6"/>
      <c r="H20" s="16">
        <v>12000</v>
      </c>
      <c r="I20" s="16">
        <v>12000</v>
      </c>
      <c r="J20" s="49">
        <v>50000</v>
      </c>
      <c r="K20" s="44">
        <v>10870</v>
      </c>
      <c r="N20" s="36">
        <f>100000-20000</f>
        <v>80000</v>
      </c>
      <c r="S20" s="63">
        <v>195600</v>
      </c>
    </row>
    <row r="21" spans="1:19">
      <c r="A21" s="6"/>
      <c r="B21" s="12"/>
      <c r="C21" s="25" t="s">
        <v>76</v>
      </c>
      <c r="D21" s="6"/>
      <c r="E21" s="6"/>
      <c r="F21" s="6"/>
      <c r="G21" s="6"/>
      <c r="H21" s="15">
        <v>24000</v>
      </c>
      <c r="I21" s="15">
        <v>24000</v>
      </c>
      <c r="J21" s="52">
        <v>200000</v>
      </c>
      <c r="K21" s="46">
        <v>315000</v>
      </c>
      <c r="N21" s="36">
        <v>200000</v>
      </c>
      <c r="S21" s="52">
        <v>1297500</v>
      </c>
    </row>
    <row r="22" spans="1:19">
      <c r="A22" s="6"/>
      <c r="B22" s="12"/>
      <c r="C22" s="25" t="s">
        <v>79</v>
      </c>
      <c r="D22" s="6"/>
      <c r="E22" s="6"/>
      <c r="F22" s="6"/>
      <c r="G22" s="6"/>
      <c r="H22" s="5">
        <v>24000</v>
      </c>
      <c r="I22" s="5">
        <v>24000</v>
      </c>
      <c r="J22" s="50">
        <v>45000</v>
      </c>
      <c r="K22" s="47">
        <v>50000</v>
      </c>
      <c r="N22" s="36">
        <v>400000</v>
      </c>
      <c r="S22" s="33">
        <v>452400</v>
      </c>
    </row>
    <row r="23" spans="1:19">
      <c r="A23" s="6"/>
      <c r="B23" s="12"/>
      <c r="C23" s="25" t="s">
        <v>80</v>
      </c>
      <c r="D23" s="6"/>
      <c r="E23" s="6"/>
      <c r="F23" s="6"/>
      <c r="G23" s="6"/>
      <c r="H23" s="5">
        <v>24000</v>
      </c>
      <c r="I23" s="5">
        <v>24000</v>
      </c>
      <c r="J23" s="50">
        <v>5000</v>
      </c>
      <c r="K23" s="49">
        <v>50000</v>
      </c>
      <c r="N23" s="36">
        <v>50000</v>
      </c>
      <c r="S23" s="33">
        <v>378000</v>
      </c>
    </row>
    <row r="24" spans="1:19" ht="15.75">
      <c r="A24" s="6"/>
      <c r="B24" s="12"/>
      <c r="C24" s="25" t="s">
        <v>82</v>
      </c>
      <c r="D24" s="6"/>
      <c r="E24" s="6"/>
      <c r="F24" s="6"/>
      <c r="G24" s="6"/>
      <c r="H24" s="5">
        <v>12000</v>
      </c>
      <c r="I24" s="5">
        <v>12000</v>
      </c>
      <c r="J24" s="50">
        <v>5000</v>
      </c>
      <c r="K24" s="36">
        <v>800000</v>
      </c>
      <c r="N24" s="59">
        <f>65000-1850</f>
        <v>63150</v>
      </c>
      <c r="S24" s="51">
        <v>955000</v>
      </c>
    </row>
    <row r="25" spans="1:19">
      <c r="A25" s="6"/>
      <c r="B25" s="12"/>
      <c r="C25" s="25" t="s">
        <v>83</v>
      </c>
      <c r="D25" s="6"/>
      <c r="E25" s="6"/>
      <c r="F25" s="6"/>
      <c r="G25" s="6"/>
      <c r="H25" s="14">
        <v>144000</v>
      </c>
      <c r="I25" s="14">
        <v>144000</v>
      </c>
      <c r="J25" s="33">
        <v>30000</v>
      </c>
      <c r="K25" s="36">
        <f>85000-16500</f>
        <v>68500</v>
      </c>
      <c r="N25" s="33">
        <v>30000</v>
      </c>
      <c r="S25" s="51">
        <v>939600</v>
      </c>
    </row>
    <row r="26" spans="1:19" ht="15.75">
      <c r="A26" s="6"/>
      <c r="B26" s="12"/>
      <c r="C26" s="25" t="s">
        <v>18</v>
      </c>
      <c r="D26" s="6"/>
      <c r="E26" s="6"/>
      <c r="F26" s="6"/>
      <c r="G26" s="6"/>
      <c r="H26" s="5">
        <v>48000</v>
      </c>
      <c r="I26" s="5">
        <v>48000</v>
      </c>
      <c r="J26" s="33">
        <v>60000</v>
      </c>
      <c r="K26" s="58">
        <v>47000</v>
      </c>
      <c r="N26" s="33">
        <v>75320</v>
      </c>
      <c r="S26" s="33">
        <v>350000</v>
      </c>
    </row>
    <row r="27" spans="1:19">
      <c r="A27" s="6"/>
      <c r="B27" s="7" t="s">
        <v>23</v>
      </c>
      <c r="C27" s="25"/>
      <c r="D27" s="6"/>
      <c r="E27" s="6"/>
      <c r="F27" s="6"/>
      <c r="G27" s="6"/>
      <c r="H27" s="5"/>
      <c r="I27" s="5"/>
      <c r="J27" s="36">
        <v>175000</v>
      </c>
      <c r="K27" s="33">
        <v>30000</v>
      </c>
      <c r="N27" s="51">
        <v>100000</v>
      </c>
    </row>
    <row r="28" spans="1:19">
      <c r="A28" s="6"/>
      <c r="B28" s="13"/>
      <c r="C28" s="25" t="s">
        <v>25</v>
      </c>
      <c r="D28" s="6"/>
      <c r="E28" s="6"/>
      <c r="F28" s="6"/>
      <c r="G28" s="6"/>
      <c r="H28" s="5">
        <v>32000</v>
      </c>
      <c r="I28" s="5">
        <v>32000</v>
      </c>
      <c r="J28" s="36">
        <v>320000</v>
      </c>
      <c r="K28" s="33">
        <v>125612</v>
      </c>
      <c r="N28" s="61">
        <f>30000+12000</f>
        <v>42000</v>
      </c>
    </row>
    <row r="29" spans="1:19">
      <c r="A29" s="6"/>
      <c r="B29" s="13"/>
      <c r="C29" s="25" t="s">
        <v>20</v>
      </c>
      <c r="D29" s="6"/>
      <c r="E29" s="6"/>
      <c r="F29" s="6"/>
      <c r="G29" s="6"/>
      <c r="H29" s="9">
        <v>15000</v>
      </c>
      <c r="I29" s="9">
        <v>15000</v>
      </c>
      <c r="J29" s="36">
        <v>1500</v>
      </c>
      <c r="K29" s="51">
        <f>200542.87-3300</f>
        <v>197242.87</v>
      </c>
      <c r="N29" s="51">
        <v>100000</v>
      </c>
    </row>
    <row r="30" spans="1:19">
      <c r="A30" s="6"/>
      <c r="B30" s="13"/>
      <c r="C30" s="25" t="s">
        <v>19</v>
      </c>
      <c r="D30" s="6"/>
      <c r="E30" s="6"/>
      <c r="F30" s="6"/>
      <c r="G30" s="6"/>
      <c r="H30" s="5">
        <v>12000</v>
      </c>
      <c r="I30" s="5">
        <v>12000</v>
      </c>
      <c r="J30" s="61">
        <v>200000</v>
      </c>
      <c r="K30" s="61">
        <f>108000-1021</f>
        <v>106979</v>
      </c>
      <c r="N30" s="33">
        <v>82000</v>
      </c>
    </row>
    <row r="31" spans="1:19">
      <c r="A31" s="6"/>
      <c r="B31" s="13"/>
      <c r="C31" s="25" t="s">
        <v>21</v>
      </c>
      <c r="D31" s="6"/>
      <c r="E31" s="6"/>
      <c r="F31" s="6"/>
      <c r="G31" s="6"/>
      <c r="H31" s="5">
        <v>30000</v>
      </c>
      <c r="I31" s="5">
        <v>30000</v>
      </c>
      <c r="J31" s="62">
        <v>80000</v>
      </c>
      <c r="K31" s="36">
        <v>120000</v>
      </c>
      <c r="N31" s="51">
        <v>50000</v>
      </c>
    </row>
    <row r="32" spans="1:19">
      <c r="A32" s="6"/>
      <c r="B32" s="13"/>
      <c r="C32" s="26"/>
      <c r="D32" s="11" t="s">
        <v>40</v>
      </c>
      <c r="E32" s="6"/>
      <c r="F32" s="6"/>
      <c r="G32" s="6"/>
      <c r="H32" s="9">
        <v>21600</v>
      </c>
      <c r="I32" s="9">
        <v>21600</v>
      </c>
      <c r="J32" s="36">
        <v>20000</v>
      </c>
      <c r="K32" s="36">
        <v>20000</v>
      </c>
      <c r="N32" s="33">
        <v>43500</v>
      </c>
    </row>
    <row r="33" spans="1:14">
      <c r="A33" s="6"/>
      <c r="B33" s="13"/>
      <c r="C33" s="25" t="s">
        <v>22</v>
      </c>
      <c r="D33" s="6"/>
      <c r="E33" s="6"/>
      <c r="F33" s="6"/>
      <c r="G33" s="6"/>
      <c r="H33" s="5">
        <v>18000</v>
      </c>
      <c r="I33" s="5">
        <v>18000</v>
      </c>
      <c r="J33" s="36">
        <v>5000</v>
      </c>
      <c r="K33" s="33">
        <v>105000</v>
      </c>
      <c r="N33" s="36">
        <v>50000</v>
      </c>
    </row>
    <row r="34" spans="1:14">
      <c r="A34" s="6"/>
      <c r="B34" s="13"/>
      <c r="C34" s="25" t="s">
        <v>16</v>
      </c>
      <c r="D34" s="6"/>
      <c r="E34" s="6"/>
      <c r="F34" s="6"/>
      <c r="G34" s="6"/>
      <c r="H34" s="9">
        <v>36000</v>
      </c>
      <c r="I34" s="9">
        <v>36000</v>
      </c>
      <c r="J34" s="33">
        <v>76000</v>
      </c>
      <c r="K34" s="51">
        <v>100000</v>
      </c>
      <c r="N34" s="36">
        <v>15000</v>
      </c>
    </row>
    <row r="35" spans="1:14">
      <c r="A35" s="6"/>
      <c r="B35" s="13"/>
      <c r="C35" s="213" t="s">
        <v>63</v>
      </c>
      <c r="D35" s="6"/>
      <c r="E35" s="6"/>
      <c r="F35" s="6"/>
      <c r="G35" s="6"/>
      <c r="H35" s="24">
        <v>12000</v>
      </c>
      <c r="I35" s="24">
        <v>12000</v>
      </c>
      <c r="J35" s="51">
        <v>60000</v>
      </c>
      <c r="K35" s="36">
        <v>90000</v>
      </c>
      <c r="N35" s="51">
        <v>165000</v>
      </c>
    </row>
    <row r="36" spans="1:14">
      <c r="A36" s="6"/>
      <c r="B36" s="13"/>
      <c r="C36" s="214"/>
      <c r="D36" s="6"/>
      <c r="E36" s="6"/>
      <c r="F36" s="6"/>
      <c r="G36" s="6"/>
      <c r="H36" s="20">
        <v>23988</v>
      </c>
      <c r="I36" s="20">
        <v>23988</v>
      </c>
      <c r="J36" s="33">
        <v>40000</v>
      </c>
      <c r="K36" s="36">
        <v>7500</v>
      </c>
      <c r="N36" s="67">
        <v>125000</v>
      </c>
    </row>
    <row r="37" spans="1:14">
      <c r="A37" s="6"/>
      <c r="B37" s="13"/>
      <c r="C37" s="25" t="s">
        <v>65</v>
      </c>
      <c r="D37" s="6"/>
      <c r="E37" s="6"/>
      <c r="F37" s="6"/>
      <c r="G37" s="6"/>
      <c r="H37" s="18">
        <f>37200+1200</f>
        <v>38400</v>
      </c>
      <c r="I37" s="18">
        <f>37200+1200</f>
        <v>38400</v>
      </c>
      <c r="J37" s="62">
        <v>25000</v>
      </c>
      <c r="K37" s="36">
        <v>90000</v>
      </c>
      <c r="N37" s="3"/>
    </row>
    <row r="38" spans="1:14">
      <c r="A38" s="6"/>
      <c r="B38" s="13"/>
      <c r="C38" s="25" t="s">
        <v>66</v>
      </c>
      <c r="D38" s="6"/>
      <c r="E38" s="6"/>
      <c r="F38" s="6"/>
      <c r="G38" s="6"/>
      <c r="H38" s="9">
        <v>36000</v>
      </c>
      <c r="I38" s="9">
        <v>36000</v>
      </c>
      <c r="J38" s="64">
        <v>5000</v>
      </c>
      <c r="K38" s="36">
        <v>30000</v>
      </c>
      <c r="N38" s="3"/>
    </row>
    <row r="39" spans="1:14">
      <c r="A39" s="6"/>
      <c r="B39" s="13"/>
      <c r="C39" s="25" t="s">
        <v>67</v>
      </c>
      <c r="D39" s="6"/>
      <c r="E39" s="6"/>
      <c r="F39" s="6"/>
      <c r="G39" s="6"/>
      <c r="H39" s="5">
        <v>15820</v>
      </c>
      <c r="I39" s="5">
        <v>15820</v>
      </c>
      <c r="J39" s="36">
        <v>10000</v>
      </c>
      <c r="K39" s="36">
        <v>10000</v>
      </c>
      <c r="N39" s="3"/>
    </row>
    <row r="40" spans="1:14">
      <c r="A40" s="6"/>
      <c r="B40" s="13"/>
      <c r="C40" s="25" t="s">
        <v>68</v>
      </c>
      <c r="D40" s="6"/>
      <c r="E40" s="6"/>
      <c r="F40" s="6"/>
      <c r="G40" s="6"/>
      <c r="H40" s="5">
        <v>24000</v>
      </c>
      <c r="I40" s="5">
        <v>24000</v>
      </c>
      <c r="J40" s="51">
        <v>80000</v>
      </c>
      <c r="K40" s="65">
        <v>124000</v>
      </c>
      <c r="N40" s="3"/>
    </row>
    <row r="41" spans="1:14">
      <c r="A41" s="6"/>
      <c r="B41" s="13"/>
      <c r="C41" s="25" t="s">
        <v>69</v>
      </c>
      <c r="D41" s="6"/>
      <c r="E41" s="6"/>
      <c r="F41" s="6"/>
      <c r="G41" s="6"/>
      <c r="H41" s="9">
        <v>80000</v>
      </c>
      <c r="I41" s="9">
        <v>80000</v>
      </c>
      <c r="J41" s="36">
        <v>40000</v>
      </c>
      <c r="K41" s="36">
        <v>166000</v>
      </c>
      <c r="N41" s="3"/>
    </row>
    <row r="42" spans="1:14">
      <c r="A42" s="6"/>
      <c r="B42" s="13"/>
      <c r="C42" s="25" t="s">
        <v>24</v>
      </c>
      <c r="D42" s="6"/>
      <c r="E42" s="6"/>
      <c r="F42" s="6"/>
      <c r="G42" s="6"/>
      <c r="H42" s="5">
        <v>18000</v>
      </c>
      <c r="I42" s="5">
        <v>18000</v>
      </c>
      <c r="J42" s="62">
        <v>2000</v>
      </c>
      <c r="K42" s="33">
        <v>70000</v>
      </c>
      <c r="N42" s="3"/>
    </row>
    <row r="43" spans="1:14">
      <c r="A43" s="6"/>
      <c r="B43" s="13"/>
      <c r="C43" s="25" t="s">
        <v>71</v>
      </c>
      <c r="D43" s="6"/>
      <c r="E43" s="6"/>
      <c r="F43" s="6"/>
      <c r="G43" s="6"/>
      <c r="H43" s="22">
        <v>21500</v>
      </c>
      <c r="I43" s="22">
        <v>21500</v>
      </c>
      <c r="J43" s="36">
        <v>2000</v>
      </c>
      <c r="K43" s="51">
        <v>200000</v>
      </c>
      <c r="N43" s="3"/>
    </row>
    <row r="44" spans="1:14">
      <c r="A44" s="6"/>
      <c r="B44" s="13"/>
      <c r="C44" s="25" t="s">
        <v>72</v>
      </c>
      <c r="D44" s="6"/>
      <c r="E44" s="6"/>
      <c r="F44" s="6"/>
      <c r="G44" s="6"/>
      <c r="H44" s="21">
        <v>20000</v>
      </c>
      <c r="I44" s="21">
        <v>20000</v>
      </c>
      <c r="J44" s="36">
        <v>2000</v>
      </c>
      <c r="K44" s="6"/>
      <c r="N44" s="3"/>
    </row>
    <row r="45" spans="1:14">
      <c r="A45" s="6"/>
      <c r="B45" s="13"/>
      <c r="C45" s="25" t="s">
        <v>36</v>
      </c>
      <c r="D45" s="6"/>
      <c r="E45" s="6"/>
      <c r="F45" s="6"/>
      <c r="G45" s="6"/>
      <c r="H45" s="16">
        <v>12000</v>
      </c>
      <c r="I45" s="16">
        <v>12000</v>
      </c>
      <c r="J45" s="66">
        <v>50000</v>
      </c>
      <c r="K45" s="6"/>
      <c r="N45" s="3"/>
    </row>
    <row r="46" spans="1:14">
      <c r="A46" s="6"/>
      <c r="B46" s="13"/>
      <c r="C46" s="25" t="s">
        <v>76</v>
      </c>
      <c r="D46" s="6"/>
      <c r="E46" s="6"/>
      <c r="F46" s="6"/>
      <c r="G46" s="6"/>
      <c r="H46" s="15">
        <v>20000</v>
      </c>
      <c r="I46" s="15">
        <v>20000</v>
      </c>
      <c r="J46" s="66">
        <v>30000</v>
      </c>
      <c r="K46" s="6"/>
      <c r="N46" s="3"/>
    </row>
    <row r="47" spans="1:14">
      <c r="A47" s="6"/>
      <c r="B47" s="13"/>
      <c r="C47" s="25" t="s">
        <v>79</v>
      </c>
      <c r="D47" s="6"/>
      <c r="E47" s="6"/>
      <c r="F47" s="6"/>
      <c r="G47" s="6"/>
      <c r="H47" s="5">
        <v>18000</v>
      </c>
      <c r="I47" s="5">
        <v>18000</v>
      </c>
      <c r="J47" s="66">
        <v>50000</v>
      </c>
      <c r="K47" s="6"/>
      <c r="N47" s="3"/>
    </row>
    <row r="48" spans="1:14">
      <c r="A48" s="6"/>
      <c r="B48" s="13"/>
      <c r="C48" s="25" t="s">
        <v>80</v>
      </c>
      <c r="D48" s="6"/>
      <c r="E48" s="6"/>
      <c r="F48" s="6"/>
      <c r="G48" s="6"/>
      <c r="H48" s="5">
        <v>15600</v>
      </c>
      <c r="I48" s="5">
        <v>15600</v>
      </c>
      <c r="J48" s="66">
        <v>42000</v>
      </c>
      <c r="K48" s="6"/>
      <c r="N48" s="3"/>
    </row>
    <row r="49" spans="1:24">
      <c r="A49" s="6"/>
      <c r="B49" s="13"/>
      <c r="C49" s="25" t="s">
        <v>81</v>
      </c>
      <c r="D49" s="6"/>
      <c r="E49" s="6"/>
      <c r="F49" s="6"/>
      <c r="G49" s="6"/>
      <c r="H49" s="5">
        <v>15000</v>
      </c>
      <c r="I49" s="5">
        <v>15000</v>
      </c>
      <c r="J49" s="6"/>
      <c r="K49" s="6"/>
      <c r="N49" s="3"/>
    </row>
    <row r="50" spans="1:24">
      <c r="A50" s="6"/>
      <c r="B50" s="13"/>
      <c r="C50" s="25" t="s">
        <v>82</v>
      </c>
      <c r="D50" s="6"/>
      <c r="E50" s="6"/>
      <c r="F50" s="6"/>
      <c r="G50" s="6"/>
      <c r="H50" s="5">
        <v>16000</v>
      </c>
      <c r="I50" s="5">
        <v>16000</v>
      </c>
      <c r="J50" s="6"/>
      <c r="K50" s="6"/>
      <c r="N50" s="3"/>
    </row>
    <row r="51" spans="1:24">
      <c r="A51" s="6"/>
      <c r="B51" s="13"/>
      <c r="C51" s="25" t="s">
        <v>83</v>
      </c>
      <c r="D51" s="6"/>
      <c r="E51" s="6"/>
      <c r="F51" s="6"/>
      <c r="G51" s="6"/>
      <c r="H51" s="14">
        <v>70000</v>
      </c>
      <c r="I51" s="14">
        <v>70000</v>
      </c>
      <c r="J51" s="68">
        <f>SUM(J4:J50)</f>
        <v>2085500</v>
      </c>
      <c r="K51" s="68">
        <f t="shared" ref="K51:X51" si="0">SUM(K4:K50)</f>
        <v>3671353.87</v>
      </c>
      <c r="L51" s="68">
        <f t="shared" si="0"/>
        <v>38000</v>
      </c>
      <c r="M51" s="68">
        <f t="shared" si="0"/>
        <v>0</v>
      </c>
      <c r="N51" s="68">
        <f t="shared" si="0"/>
        <v>2910172.21</v>
      </c>
      <c r="O51" s="68">
        <f t="shared" si="0"/>
        <v>772000</v>
      </c>
      <c r="P51" s="68">
        <f t="shared" si="0"/>
        <v>0</v>
      </c>
      <c r="Q51" s="68">
        <f t="shared" si="0"/>
        <v>110000</v>
      </c>
      <c r="R51" s="68">
        <f t="shared" si="0"/>
        <v>0</v>
      </c>
      <c r="S51" s="68">
        <f t="shared" si="0"/>
        <v>14020000</v>
      </c>
      <c r="T51" s="68">
        <f t="shared" si="0"/>
        <v>183700</v>
      </c>
      <c r="U51" s="68">
        <f t="shared" si="0"/>
        <v>10000</v>
      </c>
      <c r="V51" s="68">
        <f t="shared" si="0"/>
        <v>8000</v>
      </c>
      <c r="W51" s="68">
        <f t="shared" si="0"/>
        <v>0</v>
      </c>
      <c r="X51" s="68">
        <f t="shared" si="0"/>
        <v>89662</v>
      </c>
    </row>
    <row r="52" spans="1:24">
      <c r="A52" s="6"/>
      <c r="B52" s="13"/>
      <c r="C52" s="25" t="s">
        <v>18</v>
      </c>
      <c r="D52" s="6"/>
      <c r="E52" s="6"/>
      <c r="F52" s="6"/>
      <c r="G52" s="6"/>
      <c r="H52" s="5">
        <v>12000</v>
      </c>
      <c r="I52" s="5">
        <v>12000</v>
      </c>
      <c r="J52" s="6"/>
      <c r="K52" s="6"/>
      <c r="N52" s="3"/>
    </row>
    <row r="53" spans="1:24">
      <c r="A53" s="6"/>
      <c r="B53" s="13"/>
      <c r="C53" s="25" t="s">
        <v>78</v>
      </c>
      <c r="D53" s="6"/>
      <c r="E53" s="6"/>
      <c r="F53" s="6"/>
      <c r="G53" s="6"/>
      <c r="H53" s="15">
        <v>16000</v>
      </c>
      <c r="I53" s="15">
        <v>16000</v>
      </c>
      <c r="J53" s="6"/>
      <c r="K53" s="6"/>
      <c r="N53" s="3"/>
      <c r="T53" s="113">
        <f>SUM(J51:X51)</f>
        <v>23898388.079999998</v>
      </c>
    </row>
    <row r="54" spans="1:24">
      <c r="A54" s="6"/>
      <c r="B54" s="13"/>
      <c r="C54" s="25" t="s">
        <v>87</v>
      </c>
      <c r="D54" s="6"/>
      <c r="E54" s="6"/>
      <c r="F54" s="6"/>
      <c r="G54" s="6"/>
      <c r="H54" s="19">
        <v>4000</v>
      </c>
      <c r="I54" s="19">
        <v>4000</v>
      </c>
      <c r="K54" s="6"/>
      <c r="N54" s="3"/>
      <c r="T54" s="113">
        <f>T51+J51</f>
        <v>2269200</v>
      </c>
    </row>
  </sheetData>
  <mergeCells count="2">
    <mergeCell ref="C35:C36"/>
    <mergeCell ref="M9:M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 CPU</dc:creator>
  <cp:lastModifiedBy>Windows User</cp:lastModifiedBy>
  <cp:lastPrinted>2020-01-30T06:12:41Z</cp:lastPrinted>
  <dcterms:created xsi:type="dcterms:W3CDTF">2001-12-31T16:30:45Z</dcterms:created>
  <dcterms:modified xsi:type="dcterms:W3CDTF">2020-01-31T01:42:36Z</dcterms:modified>
</cp:coreProperties>
</file>