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9001"/>
  <workbookPr defaultThemeVersion="124226"/>
  <mc:AlternateContent xmlns:mc="http://schemas.openxmlformats.org/markup-compatibility/2006">
    <mc:Choice Requires="x15">
      <x15ac:absPath xmlns:x15ac="http://schemas.microsoft.com/office/spreadsheetml/2010/11/ac" url="F:\Documents\MACO Files\MACO FILES\Full Disclosure Reports - DILG\DILG Reports\Trust Fund Utilization Report\"/>
    </mc:Choice>
  </mc:AlternateContent>
  <bookViews>
    <workbookView xWindow="0" yWindow="0" windowWidth="23040" windowHeight="9060"/>
  </bookViews>
  <sheets>
    <sheet name="TFUtil~3rdQtr2015" sheetId="1" r:id="rId1"/>
  </sheets>
  <definedNames>
    <definedName name="_xlnm.Print_Area" localSheetId="0">'TFUtil~3rdQtr2015'!$A$1:$I$47</definedName>
    <definedName name="_xlnm.Print_Titles" localSheetId="0">'TFUtil~3rdQtr2015'!$1:$7</definedName>
  </definedNames>
  <calcPr calcId="162913" calcMode="manual"/>
</workbook>
</file>

<file path=xl/calcChain.xml><?xml version="1.0" encoding="utf-8"?>
<calcChain xmlns="http://schemas.openxmlformats.org/spreadsheetml/2006/main">
  <c r="F8" i="1" l="1"/>
  <c r="F9" i="1"/>
  <c r="F10" i="1"/>
  <c r="F11" i="1"/>
  <c r="F12" i="1"/>
  <c r="F13" i="1"/>
  <c r="F14" i="1"/>
  <c r="F15" i="1"/>
  <c r="F16" i="1"/>
  <c r="C17" i="1"/>
  <c r="F17" i="1" s="1"/>
  <c r="G29" i="1"/>
  <c r="F29" i="1" s="1"/>
  <c r="F20" i="1"/>
  <c r="G24" i="1"/>
  <c r="F24" i="1" s="1"/>
  <c r="G23" i="1" l="1"/>
  <c r="C18" i="1"/>
  <c r="F22" i="1" l="1"/>
  <c r="G31" i="1" l="1"/>
  <c r="C31" i="1" l="1"/>
  <c r="F18" i="1"/>
  <c r="F21" i="1"/>
  <c r="F26" i="1"/>
  <c r="F27" i="1"/>
  <c r="F28" i="1"/>
  <c r="F30" i="1"/>
  <c r="F33" i="1"/>
  <c r="F34" i="1"/>
  <c r="F35" i="1"/>
  <c r="F38" i="1"/>
  <c r="G39" i="1"/>
  <c r="C39" i="1"/>
  <c r="F42" i="1"/>
  <c r="F43" i="1"/>
  <c r="F44" i="1"/>
</calcChain>
</file>

<file path=xl/sharedStrings.xml><?xml version="1.0" encoding="utf-8"?>
<sst xmlns="http://schemas.openxmlformats.org/spreadsheetml/2006/main" count="192" uniqueCount="124">
  <si>
    <t>CONSOLIDATED QUARTERLY REPORT ON GOVERNMENT PROJECTS, PROGRAMS or ACTIVITIES</t>
  </si>
  <si>
    <t>MUNICIPAL GOVERNMENT OF GLORIA</t>
  </si>
  <si>
    <t>FDP Form 6 - Trust Fund Utilization</t>
  </si>
  <si>
    <t>Program or Project</t>
  </si>
  <si>
    <t>Location</t>
  </si>
  <si>
    <t>Total Cost</t>
  </si>
  <si>
    <t>Date Started</t>
  </si>
  <si>
    <t>Target Completion Date</t>
  </si>
  <si>
    <t>Project Status</t>
  </si>
  <si>
    <t>No. of Extensions, if any</t>
  </si>
  <si>
    <t>Remarks</t>
  </si>
  <si>
    <t>% of Completion</t>
  </si>
  <si>
    <t>Total Cost Incurred to Date</t>
  </si>
  <si>
    <t>DA IV-B Farm to Market Road Rehabilitation</t>
  </si>
  <si>
    <t>Brgys. Maligaya-Agos</t>
  </si>
  <si>
    <t>Apr. 2010</t>
  </si>
  <si>
    <t>Dec. 2010</t>
  </si>
  <si>
    <t>Brgys. Agos-Malamig</t>
  </si>
  <si>
    <t>Brgys. Maragooc-Agsalin</t>
  </si>
  <si>
    <t>DA IV-B Bagsakan Center</t>
  </si>
  <si>
    <t>Public Market, Poblacion</t>
  </si>
  <si>
    <t>Oct. 2010</t>
  </si>
  <si>
    <t>Dec. 2012</t>
  </si>
  <si>
    <t>DSWD IV-B Supplemental Feeding Program</t>
  </si>
  <si>
    <t>27 brgys</t>
  </si>
  <si>
    <t>Oct. 2011</t>
  </si>
  <si>
    <t>Oct 2012</t>
  </si>
  <si>
    <t>DOH Facilities Enhancement Program (Water System)</t>
  </si>
  <si>
    <t>Brgy. Buong Lupa, Gloria</t>
  </si>
  <si>
    <t>Dec. 2011</t>
  </si>
  <si>
    <t>CHD IV-B Construction of TB DOTS Building</t>
  </si>
  <si>
    <t>Poblacion, Gloria</t>
  </si>
  <si>
    <t>July 21, 2012</t>
  </si>
  <si>
    <t>Dec 2014</t>
  </si>
  <si>
    <t>OPAPP/PAMANA - Abaca Production &amp; Development</t>
  </si>
  <si>
    <t>Jul 23, 2012</t>
  </si>
  <si>
    <t>May 20, 2013</t>
  </si>
  <si>
    <t>OPAPP/PAMANA - Purchase of Health Equipment</t>
  </si>
  <si>
    <t>Dec. 18, 2012</t>
  </si>
  <si>
    <t>OPAPP/PAMANA - Concreting of FTM Road Phase I</t>
  </si>
  <si>
    <t>Sep. 10, 2012</t>
  </si>
  <si>
    <t>Dec. 19, 2012</t>
  </si>
  <si>
    <t>OPAPP/PAMANA - Construction of Day Care Center</t>
  </si>
  <si>
    <t>Sep. 12, 2012</t>
  </si>
  <si>
    <t>Dec. 6, 2012</t>
  </si>
  <si>
    <t>OPAPP/PAMANA - Construction of Multi-Purpose Pavement</t>
  </si>
  <si>
    <t>OPAPP/PAMANA - Electrification of Sitios Bungkarot &amp; Alabigan</t>
  </si>
  <si>
    <t>Jun 7, 2013</t>
  </si>
  <si>
    <t>Jul. 24, 2013</t>
  </si>
  <si>
    <t>DILG IV-B PAMANA - Concreting of FTM road</t>
  </si>
  <si>
    <t>Jan 23, 2013</t>
  </si>
  <si>
    <t>Apr 30, 2013</t>
  </si>
  <si>
    <t>DILG IV-B PAMANA - Opening of FTM road</t>
  </si>
  <si>
    <t>May 29, 2013</t>
  </si>
  <si>
    <t>Dec. 21, 2013</t>
  </si>
  <si>
    <t>DA BFAR BUB Project - Integrated Coastal Resource Management</t>
  </si>
  <si>
    <t>8 coastal brgys</t>
  </si>
  <si>
    <t>Feb. 12, 2014</t>
  </si>
  <si>
    <t>May 2014</t>
  </si>
  <si>
    <t>DSWD IV- B Social Pension Fund (for the 1st &amp; 2nd Quarter of 2014)</t>
  </si>
  <si>
    <t>Aug. 20, 2014</t>
  </si>
  <si>
    <t>Dec. 2014</t>
  </si>
  <si>
    <t>DSWD IV-B Livelihood on Nego Kart</t>
  </si>
  <si>
    <t>April 10, 2014</t>
  </si>
  <si>
    <t>DSWD IV-B Cellphone Repair Training</t>
  </si>
  <si>
    <t>Mar 26, 2014</t>
  </si>
  <si>
    <t>DILG Performance Challenge Fund - Municipal Museum cum Tourism Center</t>
  </si>
  <si>
    <t>Jul. 31, 2014</t>
  </si>
  <si>
    <t>DSWD IV-B for the 2 Storey Women &amp; Youth Livelihood &amp; Recreational Center (BUB)</t>
  </si>
  <si>
    <t>Sep 2, 2014</t>
  </si>
  <si>
    <t>Feb. 2015</t>
  </si>
  <si>
    <t>DRRM Fund - Construction of MDRRM Operation Center</t>
  </si>
  <si>
    <t>Nov. 17, 2014</t>
  </si>
  <si>
    <t>DSWD IV-B Baking &amp; Decorating Cakes</t>
  </si>
  <si>
    <t>For Implementation CY 2015</t>
  </si>
  <si>
    <t>DOLE RO IV-B - Livelihood grant for Kawit Fish Processing</t>
  </si>
  <si>
    <t>Brgy. Kawit, Gloria</t>
  </si>
  <si>
    <t>DOH HFIP- Health Facilities Improvement Project</t>
  </si>
  <si>
    <t>We hereby certify that we have reviewed the contents and hereby attest to the veracity and correctness of the data or information contained in this document.</t>
  </si>
  <si>
    <t>RODERICK B. LOGDAT</t>
  </si>
  <si>
    <t>LORETO S. PEREZ</t>
  </si>
  <si>
    <t>Municipal Accountant</t>
  </si>
  <si>
    <t>Municipal Mayor</t>
  </si>
  <si>
    <t>Jan. 30, 2015</t>
  </si>
  <si>
    <t>Feb. 2, 2015</t>
  </si>
  <si>
    <t>not yet</t>
  </si>
  <si>
    <t>Apr. 2015</t>
  </si>
  <si>
    <t>Mar 2015</t>
  </si>
  <si>
    <t>DSWD IV- B Social Pension Fund (for the 3rd &amp; 4th Quarter of 2014, w/ addtl in 1st &amp; 2nd Qtr)</t>
  </si>
  <si>
    <t>May 30, 2015</t>
  </si>
  <si>
    <t>June 2015</t>
  </si>
  <si>
    <t>Completed; for submission of liquidation to COA</t>
  </si>
  <si>
    <t>May 28, 2015</t>
  </si>
  <si>
    <t>Completed construction of building</t>
  </si>
  <si>
    <t>Completed; submitted liquidation to COA; waiting for Credit Notice; balance of P258,000.00 was refunded to DSWD</t>
  </si>
  <si>
    <t>Completed; submitted liquidation &amp; waiting for Credit Notice from COA</t>
  </si>
  <si>
    <t>On-going; submitted liquidation of 80% (or P1.096M) downloaded fund &amp; waiting for Credit Notice from COA</t>
  </si>
  <si>
    <t>Completed; submitted liquidation &amp; waiting for Credit Notice from COA; balance of P16,552.00 was refunded to DILG</t>
  </si>
  <si>
    <t>On-going; re-submitted liquidation of 80% downloaded fund after getting audit suggestion on 1st submission on Dec2012 &amp; waiting for Credit Notice from COA</t>
  </si>
  <si>
    <t>On-going; re-submitted liquidation of 80% downloaded fund after getting audit suggestion on 1st submission on May2013 &amp; waiting for Credit Notice from COA</t>
  </si>
  <si>
    <t>Completed; re-submitted liquidation after getting audit suggestion on 1st submission on Dec.2012 &amp; waiting for Credit Notice from COA</t>
  </si>
  <si>
    <t>Completed; submitted liquidation &amp; waiting for Credit Notice from COA; balance of P40,070.00 was refunded to DOH</t>
  </si>
  <si>
    <t>Completed; submitted liquidation &amp; waiting for Credit Notice from COA; balance of P62,541.72 was refunded to DSWD</t>
  </si>
  <si>
    <t>Completed; submitted liquidation &amp; waiting for Credit Notice from COA; balance of P29,499.15 was refunded to DA-ORMAES</t>
  </si>
  <si>
    <t>Completed; submitted liquidation for the P600,000 final funding &amp; waiting for Credit Notice from COA; balance of P15,086.97 was refunded to DILG</t>
  </si>
  <si>
    <t>FOR THE 3RD QUARTER, CY 2015</t>
  </si>
  <si>
    <t xml:space="preserve">DSWD IV- B Social Pension Fund </t>
  </si>
  <si>
    <t>Sept. 30, 2015</t>
  </si>
  <si>
    <t>Recently received fund; for release to Senior Citizen</t>
  </si>
  <si>
    <t>DSWD IV - B Orientation &amp; Planning Workshop on Child &amp; Youth Welfare under GPB</t>
  </si>
  <si>
    <t>Brgy. Alma Villa, Gloria</t>
  </si>
  <si>
    <t>DILG Region IVB - 1st Tranche of 2014 GPBP Fund for road opening</t>
  </si>
  <si>
    <t>Brgy. Malubay, Gloria</t>
  </si>
  <si>
    <t>Brgy. Tambong, Gloria</t>
  </si>
  <si>
    <t>DILG Region IVB - 2015 BUB Water Fund for Extension of Water System Level II</t>
  </si>
  <si>
    <t>DILG Region IVB - 1st tranche 2015 BUB Water Fund for Construction of Pump Extension of Water System Level II</t>
  </si>
  <si>
    <t>Brgy. Agos, Gloria</t>
  </si>
  <si>
    <t>Brgy. San Antonio, Gloria</t>
  </si>
  <si>
    <t>Brgy. Maligaya, Gloria</t>
  </si>
  <si>
    <t>DILG Region IVB - 2015 BUB Water Fund for Consruction of Water System Level I</t>
  </si>
  <si>
    <t>Brgy. Banus, Gloria</t>
  </si>
  <si>
    <t>DILG Region IVB - 2015 BUB Water Fund for Construction of Water System Level I</t>
  </si>
  <si>
    <t>Brgy. Sta. Maria, Gloria</t>
  </si>
  <si>
    <t>Brgy. Narra, Gloria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</si>
</sst>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_(&quot;Php&quot;* #,##0.00_);_(&quot;Php&quot;* \(#,##0.00\);_(&quot;Php&quot;* &quot;-&quot;??_);_(@_)"/>
    <numFmt numFmtId="166" formatCode="0.0%"/>
  </numFmts>
  <fonts count="1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sz val="9"/>
      <color theme="1"/>
      <name val="Times New Roman"/>
      <family val="1"/>
    </font>
    <font>
      <b/>
      <sz val="10"/>
      <name val="Times New Roman"/>
      <family val="1"/>
    </font>
    <font>
      <b/>
      <sz val="12"/>
      <color theme="1"/>
      <name val="Times New Roman"/>
      <family val="1"/>
    </font>
    <font>
      <sz val="11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8">
    <xf numFmtId="0" fontId="0" fillId="0" borderId="0" xfId="0"/>
    <xf numFmtId="0" fontId="3" fillId="0" borderId="0" xfId="0" applyFont="1" applyFill="1"/>
    <xf numFmtId="0" fontId="5" fillId="0" borderId="0" xfId="0" applyFont="1" applyFill="1"/>
    <xf numFmtId="0" fontId="6" fillId="0" borderId="0" xfId="0" applyFont="1" applyFill="1"/>
    <xf numFmtId="0" fontId="7" fillId="0" borderId="0" xfId="0" applyFont="1" applyFill="1" applyAlignment="1">
      <alignment horizontal="right"/>
    </xf>
    <xf numFmtId="0" fontId="5" fillId="0" borderId="1" xfId="0" applyFont="1" applyFill="1" applyBorder="1" applyAlignment="1">
      <alignment vertical="center" wrapText="1"/>
    </xf>
    <xf numFmtId="0" fontId="5" fillId="0" borderId="1" xfId="3" applyFont="1" applyFill="1" applyBorder="1" applyAlignment="1">
      <alignment vertical="center" wrapText="1"/>
    </xf>
    <xf numFmtId="0" fontId="5" fillId="0" borderId="1" xfId="3" applyFont="1" applyFill="1" applyBorder="1" applyAlignment="1">
      <alignment horizontal="center" vertical="center" wrapText="1"/>
    </xf>
    <xf numFmtId="14" fontId="5" fillId="0" borderId="1" xfId="3" quotePrefix="1" applyNumberFormat="1" applyFont="1" applyFill="1" applyBorder="1" applyAlignment="1">
      <alignment horizontal="center" vertical="center"/>
    </xf>
    <xf numFmtId="14" fontId="5" fillId="0" borderId="1" xfId="0" quotePrefix="1" applyNumberFormat="1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166" fontId="5" fillId="0" borderId="1" xfId="5" applyNumberFormat="1" applyFont="1" applyFill="1" applyBorder="1" applyAlignment="1">
      <alignment horizontal="center" vertical="center"/>
    </xf>
    <xf numFmtId="164" fontId="5" fillId="0" borderId="1" xfId="1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5" fillId="0" borderId="1" xfId="3" applyFont="1" applyFill="1" applyBorder="1" applyAlignment="1">
      <alignment horizontal="center" vertical="center"/>
    </xf>
    <xf numFmtId="164" fontId="5" fillId="0" borderId="1" xfId="4" applyFont="1" applyFill="1" applyBorder="1" applyAlignment="1">
      <alignment vertical="center"/>
    </xf>
    <xf numFmtId="0" fontId="5" fillId="0" borderId="1" xfId="3" applyFont="1" applyFill="1" applyBorder="1" applyAlignment="1">
      <alignment vertical="center"/>
    </xf>
    <xf numFmtId="14" fontId="5" fillId="0" borderId="1" xfId="3" applyNumberFormat="1" applyFont="1" applyFill="1" applyBorder="1" applyAlignment="1">
      <alignment horizontal="center" vertical="center"/>
    </xf>
    <xf numFmtId="164" fontId="5" fillId="0" borderId="0" xfId="0" applyNumberFormat="1" applyFont="1" applyFill="1"/>
    <xf numFmtId="0" fontId="9" fillId="0" borderId="0" xfId="0" applyFont="1" applyFill="1" applyAlignme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165" fontId="5" fillId="0" borderId="1" xfId="1" applyNumberFormat="1" applyFont="1" applyFill="1" applyBorder="1" applyAlignment="1">
      <alignment vertical="center"/>
    </xf>
    <xf numFmtId="166" fontId="5" fillId="0" borderId="1" xfId="2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vertical="center"/>
    </xf>
    <xf numFmtId="0" fontId="10" fillId="0" borderId="0" xfId="3" applyFont="1" applyFill="1" applyAlignment="1">
      <alignment vertical="center"/>
    </xf>
    <xf numFmtId="164" fontId="5" fillId="0" borderId="1" xfId="3" applyNumberFormat="1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 vertical="top" wrapText="1"/>
    </xf>
  </cellXfs>
  <cellStyles count="6">
    <cellStyle name="Comma" xfId="1" builtinId="3"/>
    <cellStyle name="Comma 2" xfId="4"/>
    <cellStyle name="Normal" xfId="0" builtinId="0"/>
    <cellStyle name="Normal 2" xfId="3"/>
    <cellStyle name="Percent" xfId="2" builtinId="5"/>
    <cellStyle name="Percent 2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44</xdr:row>
      <xdr:rowOff>28574</xdr:rowOff>
    </xdr:from>
    <xdr:to>
      <xdr:col>7</xdr:col>
      <xdr:colOff>329784</xdr:colOff>
      <xdr:row>50</xdr:row>
      <xdr:rowOff>114299</xdr:rowOff>
    </xdr:to>
    <xdr:pic>
      <xdr:nvPicPr>
        <xdr:cNvPr id="2" name="Picture 3" descr="Signature.MayorPerez.gif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96050" y="11668124"/>
          <a:ext cx="901284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704850</xdr:colOff>
      <xdr:row>44</xdr:row>
      <xdr:rowOff>373792</xdr:rowOff>
    </xdr:from>
    <xdr:to>
      <xdr:col>1</xdr:col>
      <xdr:colOff>19050</xdr:colOff>
      <xdr:row>47</xdr:row>
      <xdr:rowOff>28575</xdr:rowOff>
    </xdr:to>
    <xdr:pic>
      <xdr:nvPicPr>
        <xdr:cNvPr id="3" name="Picture 2" descr="erick signature2.gif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04850" y="12013342"/>
          <a:ext cx="1524000" cy="3501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634583</xdr:colOff>
      <xdr:row>3</xdr:row>
      <xdr:rowOff>85045</xdr:rowOff>
    </xdr:to>
    <xdr:pic>
      <xdr:nvPicPr>
        <xdr:cNvPr id="4" name="Picture 3" descr="gloria logo transparent.gif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" y="314325"/>
          <a:ext cx="634582" cy="6851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7"/>
  <sheetViews>
    <sheetView showGridLines="0" tabSelected="1" zoomScaleNormal="100" workbookViewId="0">
      <selection activeCell="A6" sqref="A6:A7"/>
    </sheetView>
  </sheetViews>
  <sheetFormatPr defaultColWidth="9.109375" defaultRowHeight="13.2" x14ac:dyDescent="0.25"/>
  <cols>
    <col min="1" max="1" width="33.109375" style="2" customWidth="1"/>
    <col min="2" max="2" width="12.109375" style="2" customWidth="1"/>
    <col min="3" max="3" width="14.5546875" style="2" customWidth="1"/>
    <col min="4" max="4" width="12.109375" style="2" customWidth="1"/>
    <col min="5" max="5" width="12" style="2" customWidth="1"/>
    <col min="6" max="6" width="9.88671875" style="2" customWidth="1"/>
    <col min="7" max="7" width="15" style="2" customWidth="1"/>
    <col min="8" max="8" width="10" style="2" customWidth="1"/>
    <col min="9" max="9" width="44.88671875" style="2" customWidth="1"/>
    <col min="10" max="10" width="14.5546875" style="2" bestFit="1" customWidth="1"/>
    <col min="11" max="16384" width="9.109375" style="2"/>
  </cols>
  <sheetData>
    <row r="1" spans="1:9" s="1" customFormat="1" ht="15.6" x14ac:dyDescent="0.3">
      <c r="A1" s="29" t="s">
        <v>0</v>
      </c>
      <c r="B1" s="29"/>
      <c r="C1" s="29"/>
      <c r="D1" s="29"/>
      <c r="E1" s="29"/>
      <c r="F1" s="29"/>
      <c r="G1" s="29"/>
      <c r="H1" s="29"/>
      <c r="I1" s="29"/>
    </row>
    <row r="2" spans="1:9" s="1" customFormat="1" ht="15.6" x14ac:dyDescent="0.3">
      <c r="A2" s="29" t="s">
        <v>105</v>
      </c>
      <c r="B2" s="29"/>
      <c r="C2" s="29"/>
      <c r="D2" s="29"/>
      <c r="E2" s="29"/>
      <c r="F2" s="29"/>
      <c r="G2" s="29"/>
      <c r="H2" s="29"/>
      <c r="I2" s="29"/>
    </row>
    <row r="3" spans="1:9" s="1" customFormat="1" ht="15.6" x14ac:dyDescent="0.3">
      <c r="A3" s="2"/>
      <c r="B3" s="2"/>
      <c r="C3" s="2"/>
      <c r="D3" s="2"/>
      <c r="E3" s="2"/>
      <c r="F3" s="2"/>
      <c r="G3" s="2"/>
      <c r="H3" s="2"/>
      <c r="I3" s="2"/>
    </row>
    <row r="4" spans="1:9" s="1" customFormat="1" ht="15.6" x14ac:dyDescent="0.3">
      <c r="A4" s="3" t="s">
        <v>1</v>
      </c>
      <c r="B4" s="2"/>
      <c r="C4" s="18"/>
      <c r="D4" s="2"/>
      <c r="E4" s="2"/>
      <c r="F4" s="2"/>
      <c r="G4" s="2"/>
      <c r="H4" s="2"/>
      <c r="I4" s="4" t="s">
        <v>2</v>
      </c>
    </row>
    <row r="5" spans="1:9" s="1" customFormat="1" ht="15.6" x14ac:dyDescent="0.3">
      <c r="A5" s="2"/>
      <c r="B5" s="2"/>
      <c r="C5" s="2"/>
      <c r="D5" s="2"/>
      <c r="E5" s="2"/>
      <c r="F5" s="2"/>
      <c r="G5" s="2"/>
      <c r="H5" s="2"/>
      <c r="I5" s="2"/>
    </row>
    <row r="6" spans="1:9" s="19" customFormat="1" ht="15.6" x14ac:dyDescent="0.25">
      <c r="A6" s="30" t="s">
        <v>3</v>
      </c>
      <c r="B6" s="30" t="s">
        <v>4</v>
      </c>
      <c r="C6" s="30" t="s">
        <v>5</v>
      </c>
      <c r="D6" s="30" t="s">
        <v>6</v>
      </c>
      <c r="E6" s="30" t="s">
        <v>7</v>
      </c>
      <c r="F6" s="32" t="s">
        <v>8</v>
      </c>
      <c r="G6" s="33"/>
      <c r="H6" s="34" t="s">
        <v>9</v>
      </c>
      <c r="I6" s="34" t="s">
        <v>10</v>
      </c>
    </row>
    <row r="7" spans="1:9" s="19" customFormat="1" ht="39.6" x14ac:dyDescent="0.25">
      <c r="A7" s="30"/>
      <c r="B7" s="31"/>
      <c r="C7" s="31"/>
      <c r="D7" s="30"/>
      <c r="E7" s="30"/>
      <c r="F7" s="28" t="s">
        <v>11</v>
      </c>
      <c r="G7" s="28" t="s">
        <v>12</v>
      </c>
      <c r="H7" s="31"/>
      <c r="I7" s="31"/>
    </row>
    <row r="8" spans="1:9" s="26" customFormat="1" ht="39.6" x14ac:dyDescent="0.25">
      <c r="A8" s="6" t="s">
        <v>121</v>
      </c>
      <c r="B8" s="7" t="s">
        <v>123</v>
      </c>
      <c r="C8" s="15">
        <v>520000</v>
      </c>
      <c r="D8" s="17" t="s">
        <v>85</v>
      </c>
      <c r="E8" s="8"/>
      <c r="F8" s="11">
        <f t="shared" ref="F8:F18" si="0">G8/C8</f>
        <v>0</v>
      </c>
      <c r="G8" s="15">
        <v>0</v>
      </c>
      <c r="H8" s="16"/>
      <c r="I8" s="5" t="s">
        <v>74</v>
      </c>
    </row>
    <row r="9" spans="1:9" s="26" customFormat="1" ht="39.6" x14ac:dyDescent="0.25">
      <c r="A9" s="6" t="s">
        <v>121</v>
      </c>
      <c r="B9" s="7" t="s">
        <v>122</v>
      </c>
      <c r="C9" s="15">
        <v>750000</v>
      </c>
      <c r="D9" s="17" t="s">
        <v>85</v>
      </c>
      <c r="E9" s="8"/>
      <c r="F9" s="11">
        <f t="shared" si="0"/>
        <v>0</v>
      </c>
      <c r="G9" s="15">
        <v>0</v>
      </c>
      <c r="H9" s="16"/>
      <c r="I9" s="5" t="s">
        <v>74</v>
      </c>
    </row>
    <row r="10" spans="1:9" s="26" customFormat="1" ht="39.6" x14ac:dyDescent="0.25">
      <c r="A10" s="6" t="s">
        <v>119</v>
      </c>
      <c r="B10" s="7" t="s">
        <v>120</v>
      </c>
      <c r="C10" s="15">
        <v>500000</v>
      </c>
      <c r="D10" s="17" t="s">
        <v>85</v>
      </c>
      <c r="E10" s="8"/>
      <c r="F10" s="11">
        <f t="shared" si="0"/>
        <v>0</v>
      </c>
      <c r="G10" s="15">
        <v>0</v>
      </c>
      <c r="H10" s="16"/>
      <c r="I10" s="5" t="s">
        <v>74</v>
      </c>
    </row>
    <row r="11" spans="1:9" s="26" customFormat="1" ht="52.8" x14ac:dyDescent="0.25">
      <c r="A11" s="6" t="s">
        <v>115</v>
      </c>
      <c r="B11" s="7" t="s">
        <v>118</v>
      </c>
      <c r="C11" s="15">
        <v>1644000</v>
      </c>
      <c r="D11" s="17" t="s">
        <v>85</v>
      </c>
      <c r="E11" s="8"/>
      <c r="F11" s="11">
        <f t="shared" si="0"/>
        <v>0</v>
      </c>
      <c r="G11" s="15">
        <v>0</v>
      </c>
      <c r="H11" s="16"/>
      <c r="I11" s="5" t="s">
        <v>74</v>
      </c>
    </row>
    <row r="12" spans="1:9" s="26" customFormat="1" ht="52.8" x14ac:dyDescent="0.25">
      <c r="A12" s="6" t="s">
        <v>115</v>
      </c>
      <c r="B12" s="7" t="s">
        <v>117</v>
      </c>
      <c r="C12" s="15">
        <v>1600000</v>
      </c>
      <c r="D12" s="17" t="s">
        <v>85</v>
      </c>
      <c r="E12" s="8"/>
      <c r="F12" s="11">
        <f t="shared" si="0"/>
        <v>0</v>
      </c>
      <c r="G12" s="15">
        <v>0</v>
      </c>
      <c r="H12" s="16"/>
      <c r="I12" s="5" t="s">
        <v>74</v>
      </c>
    </row>
    <row r="13" spans="1:9" s="26" customFormat="1" ht="52.8" x14ac:dyDescent="0.25">
      <c r="A13" s="6" t="s">
        <v>115</v>
      </c>
      <c r="B13" s="7" t="s">
        <v>116</v>
      </c>
      <c r="C13" s="15">
        <v>1600000</v>
      </c>
      <c r="D13" s="17" t="s">
        <v>85</v>
      </c>
      <c r="E13" s="8"/>
      <c r="F13" s="11">
        <f t="shared" si="0"/>
        <v>0</v>
      </c>
      <c r="G13" s="15">
        <v>0</v>
      </c>
      <c r="H13" s="16"/>
      <c r="I13" s="5" t="s">
        <v>74</v>
      </c>
    </row>
    <row r="14" spans="1:9" s="26" customFormat="1" ht="39.6" x14ac:dyDescent="0.25">
      <c r="A14" s="6" t="s">
        <v>114</v>
      </c>
      <c r="B14" s="7" t="s">
        <v>113</v>
      </c>
      <c r="C14" s="15">
        <v>775000</v>
      </c>
      <c r="D14" s="17" t="s">
        <v>85</v>
      </c>
      <c r="E14" s="8"/>
      <c r="F14" s="11">
        <f t="shared" si="0"/>
        <v>0</v>
      </c>
      <c r="G14" s="15">
        <v>0</v>
      </c>
      <c r="H14" s="16"/>
      <c r="I14" s="5" t="s">
        <v>74</v>
      </c>
    </row>
    <row r="15" spans="1:9" s="26" customFormat="1" ht="39.6" x14ac:dyDescent="0.25">
      <c r="A15" s="6" t="s">
        <v>111</v>
      </c>
      <c r="B15" s="7" t="s">
        <v>112</v>
      </c>
      <c r="C15" s="15">
        <v>360000</v>
      </c>
      <c r="D15" s="17" t="s">
        <v>85</v>
      </c>
      <c r="E15" s="8"/>
      <c r="F15" s="11">
        <f t="shared" si="0"/>
        <v>0</v>
      </c>
      <c r="G15" s="15">
        <v>0</v>
      </c>
      <c r="H15" s="16"/>
      <c r="I15" s="5" t="s">
        <v>74</v>
      </c>
    </row>
    <row r="16" spans="1:9" s="26" customFormat="1" ht="26.4" x14ac:dyDescent="0.25">
      <c r="A16" s="6" t="s">
        <v>111</v>
      </c>
      <c r="B16" s="7" t="s">
        <v>110</v>
      </c>
      <c r="C16" s="15">
        <v>1080000</v>
      </c>
      <c r="D16" s="17" t="s">
        <v>85</v>
      </c>
      <c r="E16" s="8"/>
      <c r="F16" s="11">
        <f t="shared" si="0"/>
        <v>0</v>
      </c>
      <c r="G16" s="15">
        <v>0</v>
      </c>
      <c r="H16" s="16"/>
      <c r="I16" s="5" t="s">
        <v>74</v>
      </c>
    </row>
    <row r="17" spans="1:15" s="26" customFormat="1" ht="39.6" x14ac:dyDescent="0.25">
      <c r="A17" s="6" t="s">
        <v>109</v>
      </c>
      <c r="B17" s="7" t="s">
        <v>31</v>
      </c>
      <c r="C17" s="15">
        <f>85000+85000</f>
        <v>170000</v>
      </c>
      <c r="D17" s="17" t="s">
        <v>85</v>
      </c>
      <c r="E17" s="8"/>
      <c r="F17" s="11">
        <f t="shared" si="0"/>
        <v>0</v>
      </c>
      <c r="G17" s="15">
        <v>0</v>
      </c>
      <c r="H17" s="16"/>
      <c r="I17" s="5" t="s">
        <v>74</v>
      </c>
    </row>
    <row r="18" spans="1:15" s="26" customFormat="1" ht="26.4" x14ac:dyDescent="0.25">
      <c r="A18" s="6" t="s">
        <v>77</v>
      </c>
      <c r="B18" s="7" t="s">
        <v>31</v>
      </c>
      <c r="C18" s="15">
        <f>750000+600000</f>
        <v>1350000</v>
      </c>
      <c r="D18" s="17" t="s">
        <v>85</v>
      </c>
      <c r="E18" s="8"/>
      <c r="F18" s="11">
        <f t="shared" si="0"/>
        <v>0</v>
      </c>
      <c r="G18" s="15">
        <v>0</v>
      </c>
      <c r="H18" s="16"/>
      <c r="I18" s="5" t="s">
        <v>74</v>
      </c>
    </row>
    <row r="19" spans="1:15" s="23" customFormat="1" ht="39.6" x14ac:dyDescent="0.25">
      <c r="A19" s="6" t="s">
        <v>88</v>
      </c>
      <c r="B19" s="7" t="s">
        <v>24</v>
      </c>
      <c r="C19" s="15">
        <v>2844000</v>
      </c>
      <c r="D19" s="8" t="s">
        <v>89</v>
      </c>
      <c r="E19" s="8" t="s">
        <v>90</v>
      </c>
      <c r="F19" s="11">
        <v>1</v>
      </c>
      <c r="G19" s="15">
        <v>2725500</v>
      </c>
      <c r="H19" s="27"/>
      <c r="I19" s="5" t="s">
        <v>95</v>
      </c>
    </row>
    <row r="20" spans="1:15" s="23" customFormat="1" ht="27.75" customHeight="1" x14ac:dyDescent="0.25">
      <c r="A20" s="6" t="s">
        <v>106</v>
      </c>
      <c r="B20" s="7" t="s">
        <v>24</v>
      </c>
      <c r="C20" s="15">
        <v>284000</v>
      </c>
      <c r="D20" s="8" t="s">
        <v>107</v>
      </c>
      <c r="E20" s="8"/>
      <c r="F20" s="11">
        <f>G20/C20</f>
        <v>0</v>
      </c>
      <c r="G20" s="15">
        <v>0</v>
      </c>
      <c r="H20" s="27"/>
      <c r="I20" s="5" t="s">
        <v>108</v>
      </c>
    </row>
    <row r="21" spans="1:15" s="23" customFormat="1" ht="26.4" x14ac:dyDescent="0.25">
      <c r="A21" s="6" t="s">
        <v>75</v>
      </c>
      <c r="B21" s="7" t="s">
        <v>76</v>
      </c>
      <c r="C21" s="15">
        <v>85000</v>
      </c>
      <c r="D21" s="8" t="s">
        <v>84</v>
      </c>
      <c r="E21" s="8" t="s">
        <v>87</v>
      </c>
      <c r="F21" s="11">
        <f>G21/C21</f>
        <v>1</v>
      </c>
      <c r="G21" s="15">
        <v>85000</v>
      </c>
      <c r="H21" s="16"/>
      <c r="I21" s="5" t="s">
        <v>95</v>
      </c>
    </row>
    <row r="22" spans="1:15" s="23" customFormat="1" ht="26.4" x14ac:dyDescent="0.25">
      <c r="A22" s="6" t="s">
        <v>73</v>
      </c>
      <c r="B22" s="14" t="s">
        <v>24</v>
      </c>
      <c r="C22" s="15">
        <v>50000</v>
      </c>
      <c r="D22" s="8" t="s">
        <v>83</v>
      </c>
      <c r="E22" s="8" t="s">
        <v>92</v>
      </c>
      <c r="F22" s="11">
        <f>G22/C22</f>
        <v>1</v>
      </c>
      <c r="G22" s="15">
        <v>50000</v>
      </c>
      <c r="H22" s="27"/>
      <c r="I22" s="5" t="s">
        <v>95</v>
      </c>
    </row>
    <row r="23" spans="1:15" s="23" customFormat="1" ht="26.4" x14ac:dyDescent="0.25">
      <c r="A23" s="6" t="s">
        <v>71</v>
      </c>
      <c r="B23" s="7" t="s">
        <v>31</v>
      </c>
      <c r="C23" s="15">
        <v>4012000</v>
      </c>
      <c r="D23" s="8" t="s">
        <v>72</v>
      </c>
      <c r="E23" s="8" t="s">
        <v>86</v>
      </c>
      <c r="F23" s="11">
        <v>1</v>
      </c>
      <c r="G23" s="15">
        <f>1008028.03+2000+1070258.14+1019772.84+907044.24</f>
        <v>4007103.25</v>
      </c>
      <c r="H23" s="27"/>
      <c r="I23" s="5" t="s">
        <v>93</v>
      </c>
    </row>
    <row r="24" spans="1:15" s="23" customFormat="1" ht="39.6" x14ac:dyDescent="0.25">
      <c r="A24" s="6" t="s">
        <v>68</v>
      </c>
      <c r="B24" s="7" t="s">
        <v>31</v>
      </c>
      <c r="C24" s="15">
        <v>3500000</v>
      </c>
      <c r="D24" s="8" t="s">
        <v>69</v>
      </c>
      <c r="E24" s="8" t="s">
        <v>70</v>
      </c>
      <c r="F24" s="11">
        <f>G24/C24</f>
        <v>0.99997099142857149</v>
      </c>
      <c r="G24" s="15">
        <f>C24-101.53</f>
        <v>3499898.47</v>
      </c>
      <c r="H24" s="27"/>
      <c r="I24" s="5" t="s">
        <v>91</v>
      </c>
    </row>
    <row r="25" spans="1:15" s="23" customFormat="1" ht="39.6" x14ac:dyDescent="0.25">
      <c r="A25" s="6" t="s">
        <v>59</v>
      </c>
      <c r="B25" s="7" t="s">
        <v>24</v>
      </c>
      <c r="C25" s="15">
        <v>726000</v>
      </c>
      <c r="D25" s="8" t="s">
        <v>60</v>
      </c>
      <c r="E25" s="8" t="s">
        <v>61</v>
      </c>
      <c r="F25" s="11">
        <v>1</v>
      </c>
      <c r="G25" s="15">
        <v>468000</v>
      </c>
      <c r="H25" s="27"/>
      <c r="I25" s="5" t="s">
        <v>94</v>
      </c>
    </row>
    <row r="26" spans="1:15" s="23" customFormat="1" ht="26.4" x14ac:dyDescent="0.25">
      <c r="A26" s="6" t="s">
        <v>66</v>
      </c>
      <c r="B26" s="7" t="s">
        <v>31</v>
      </c>
      <c r="C26" s="15">
        <v>1000000</v>
      </c>
      <c r="D26" s="8" t="s">
        <v>67</v>
      </c>
      <c r="E26" s="8" t="s">
        <v>61</v>
      </c>
      <c r="F26" s="11">
        <f>G26/C26</f>
        <v>1</v>
      </c>
      <c r="G26" s="15">
        <v>1000000</v>
      </c>
      <c r="H26" s="16"/>
      <c r="I26" s="5" t="s">
        <v>95</v>
      </c>
      <c r="O26" s="23">
        <v>23</v>
      </c>
    </row>
    <row r="27" spans="1:15" s="26" customFormat="1" ht="26.4" x14ac:dyDescent="0.25">
      <c r="A27" s="5" t="s">
        <v>64</v>
      </c>
      <c r="B27" s="24" t="s">
        <v>24</v>
      </c>
      <c r="C27" s="12">
        <v>50000</v>
      </c>
      <c r="D27" s="8" t="s">
        <v>65</v>
      </c>
      <c r="E27" s="9" t="s">
        <v>61</v>
      </c>
      <c r="F27" s="11">
        <f>G27/C27</f>
        <v>1</v>
      </c>
      <c r="G27" s="12">
        <v>50000</v>
      </c>
      <c r="H27" s="16"/>
      <c r="I27" s="5" t="s">
        <v>95</v>
      </c>
      <c r="J27" s="23"/>
    </row>
    <row r="28" spans="1:15" s="23" customFormat="1" ht="26.4" x14ac:dyDescent="0.25">
      <c r="A28" s="5" t="s">
        <v>62</v>
      </c>
      <c r="B28" s="24" t="s">
        <v>24</v>
      </c>
      <c r="C28" s="12">
        <v>500000</v>
      </c>
      <c r="D28" s="10" t="s">
        <v>63</v>
      </c>
      <c r="E28" s="9" t="s">
        <v>61</v>
      </c>
      <c r="F28" s="11">
        <f>G28/C28</f>
        <v>1</v>
      </c>
      <c r="G28" s="12">
        <v>500000</v>
      </c>
      <c r="H28" s="13"/>
      <c r="I28" s="5" t="s">
        <v>95</v>
      </c>
    </row>
    <row r="29" spans="1:15" s="23" customFormat="1" ht="26.4" x14ac:dyDescent="0.25">
      <c r="A29" s="5" t="s">
        <v>55</v>
      </c>
      <c r="B29" s="20" t="s">
        <v>56</v>
      </c>
      <c r="C29" s="12">
        <v>1400000</v>
      </c>
      <c r="D29" s="9" t="s">
        <v>57</v>
      </c>
      <c r="E29" s="10" t="s">
        <v>58</v>
      </c>
      <c r="F29" s="11">
        <f>G29/C29</f>
        <v>1</v>
      </c>
      <c r="G29" s="12">
        <f>1271864+128136</f>
        <v>1400000</v>
      </c>
      <c r="H29" s="25"/>
      <c r="I29" s="5" t="s">
        <v>95</v>
      </c>
    </row>
    <row r="30" spans="1:15" s="23" customFormat="1" ht="26.4" x14ac:dyDescent="0.25">
      <c r="A30" s="5" t="s">
        <v>46</v>
      </c>
      <c r="B30" s="20" t="s">
        <v>28</v>
      </c>
      <c r="C30" s="12">
        <v>1370000</v>
      </c>
      <c r="D30" s="9" t="s">
        <v>47</v>
      </c>
      <c r="E30" s="9" t="s">
        <v>48</v>
      </c>
      <c r="F30" s="22">
        <f>G30/C30</f>
        <v>0.89212378102189782</v>
      </c>
      <c r="G30" s="12">
        <v>1222209.58</v>
      </c>
      <c r="H30" s="13"/>
      <c r="I30" s="5" t="s">
        <v>96</v>
      </c>
    </row>
    <row r="31" spans="1:15" s="23" customFormat="1" ht="39.6" x14ac:dyDescent="0.25">
      <c r="A31" s="5" t="s">
        <v>52</v>
      </c>
      <c r="B31" s="20" t="s">
        <v>28</v>
      </c>
      <c r="C31" s="12">
        <f>2400000/80%</f>
        <v>3000000</v>
      </c>
      <c r="D31" s="9" t="s">
        <v>53</v>
      </c>
      <c r="E31" s="9" t="s">
        <v>54</v>
      </c>
      <c r="F31" s="22">
        <v>1</v>
      </c>
      <c r="G31" s="12">
        <f>2387930.42+596982.61</f>
        <v>2984913.03</v>
      </c>
      <c r="H31" s="25"/>
      <c r="I31" s="5" t="s">
        <v>104</v>
      </c>
    </row>
    <row r="32" spans="1:15" s="23" customFormat="1" ht="39.6" x14ac:dyDescent="0.25">
      <c r="A32" s="5" t="s">
        <v>49</v>
      </c>
      <c r="B32" s="20" t="s">
        <v>28</v>
      </c>
      <c r="C32" s="12">
        <v>2500000</v>
      </c>
      <c r="D32" s="9" t="s">
        <v>50</v>
      </c>
      <c r="E32" s="9" t="s">
        <v>51</v>
      </c>
      <c r="F32" s="22">
        <v>1</v>
      </c>
      <c r="G32" s="12">
        <v>2483448</v>
      </c>
      <c r="H32" s="25"/>
      <c r="I32" s="5" t="s">
        <v>97</v>
      </c>
    </row>
    <row r="33" spans="1:10" s="23" customFormat="1" ht="39.6" x14ac:dyDescent="0.25">
      <c r="A33" s="5" t="s">
        <v>45</v>
      </c>
      <c r="B33" s="20" t="s">
        <v>28</v>
      </c>
      <c r="C33" s="12">
        <v>150000</v>
      </c>
      <c r="D33" s="9" t="s">
        <v>43</v>
      </c>
      <c r="E33" s="9" t="s">
        <v>38</v>
      </c>
      <c r="F33" s="22">
        <f>G33/C33</f>
        <v>0.8</v>
      </c>
      <c r="G33" s="12">
        <v>120000</v>
      </c>
      <c r="H33" s="13"/>
      <c r="I33" s="5" t="s">
        <v>98</v>
      </c>
    </row>
    <row r="34" spans="1:10" s="23" customFormat="1" ht="39.6" x14ac:dyDescent="0.25">
      <c r="A34" s="5" t="s">
        <v>42</v>
      </c>
      <c r="B34" s="20" t="s">
        <v>28</v>
      </c>
      <c r="C34" s="12">
        <v>200000</v>
      </c>
      <c r="D34" s="9" t="s">
        <v>43</v>
      </c>
      <c r="E34" s="9" t="s">
        <v>44</v>
      </c>
      <c r="F34" s="22">
        <f>G34/C34</f>
        <v>0.79729645000000005</v>
      </c>
      <c r="G34" s="12">
        <v>159459.29</v>
      </c>
      <c r="H34" s="13"/>
      <c r="I34" s="5" t="s">
        <v>98</v>
      </c>
    </row>
    <row r="35" spans="1:10" s="23" customFormat="1" ht="39.6" x14ac:dyDescent="0.25">
      <c r="A35" s="5" t="s">
        <v>39</v>
      </c>
      <c r="B35" s="20" t="s">
        <v>28</v>
      </c>
      <c r="C35" s="12">
        <v>880000</v>
      </c>
      <c r="D35" s="9" t="s">
        <v>40</v>
      </c>
      <c r="E35" s="9" t="s">
        <v>41</v>
      </c>
      <c r="F35" s="22">
        <f>G35/C35</f>
        <v>0.70654660227272725</v>
      </c>
      <c r="G35" s="12">
        <v>621761.01</v>
      </c>
      <c r="H35" s="25"/>
      <c r="I35" s="5" t="s">
        <v>99</v>
      </c>
    </row>
    <row r="36" spans="1:10" s="23" customFormat="1" ht="39.6" x14ac:dyDescent="0.25">
      <c r="A36" s="5" t="s">
        <v>37</v>
      </c>
      <c r="B36" s="20" t="s">
        <v>28</v>
      </c>
      <c r="C36" s="12">
        <v>50000</v>
      </c>
      <c r="D36" s="9" t="s">
        <v>35</v>
      </c>
      <c r="E36" s="9" t="s">
        <v>38</v>
      </c>
      <c r="F36" s="22">
        <v>1</v>
      </c>
      <c r="G36" s="12">
        <v>49204.32</v>
      </c>
      <c r="H36" s="13"/>
      <c r="I36" s="5" t="s">
        <v>100</v>
      </c>
    </row>
    <row r="37" spans="1:10" s="23" customFormat="1" ht="39.6" x14ac:dyDescent="0.25">
      <c r="A37" s="5" t="s">
        <v>34</v>
      </c>
      <c r="B37" s="20" t="s">
        <v>28</v>
      </c>
      <c r="C37" s="12">
        <v>280000</v>
      </c>
      <c r="D37" s="9" t="s">
        <v>35</v>
      </c>
      <c r="E37" s="9" t="s">
        <v>36</v>
      </c>
      <c r="F37" s="22">
        <v>1</v>
      </c>
      <c r="G37" s="12">
        <v>278923.78999999998</v>
      </c>
      <c r="H37" s="13"/>
      <c r="I37" s="5" t="s">
        <v>100</v>
      </c>
    </row>
    <row r="38" spans="1:10" s="23" customFormat="1" ht="26.4" x14ac:dyDescent="0.25">
      <c r="A38" s="6" t="s">
        <v>30</v>
      </c>
      <c r="B38" s="7" t="s">
        <v>31</v>
      </c>
      <c r="C38" s="15">
        <v>200000</v>
      </c>
      <c r="D38" s="8" t="s">
        <v>32</v>
      </c>
      <c r="E38" s="8" t="s">
        <v>33</v>
      </c>
      <c r="F38" s="11">
        <f>G38/C38</f>
        <v>1</v>
      </c>
      <c r="G38" s="15">
        <v>200000</v>
      </c>
      <c r="H38" s="16"/>
      <c r="I38" s="5" t="s">
        <v>95</v>
      </c>
      <c r="J38" s="26"/>
    </row>
    <row r="39" spans="1:10" s="26" customFormat="1" ht="39.6" x14ac:dyDescent="0.25">
      <c r="A39" s="5" t="s">
        <v>27</v>
      </c>
      <c r="B39" s="20" t="s">
        <v>28</v>
      </c>
      <c r="C39" s="12">
        <f>431780</f>
        <v>431780</v>
      </c>
      <c r="D39" s="9" t="s">
        <v>29</v>
      </c>
      <c r="E39" s="9" t="s">
        <v>26</v>
      </c>
      <c r="F39" s="22">
        <v>1</v>
      </c>
      <c r="G39" s="12">
        <f>67750+323960</f>
        <v>391710</v>
      </c>
      <c r="H39" s="25"/>
      <c r="I39" s="5" t="s">
        <v>101</v>
      </c>
      <c r="J39" s="23"/>
    </row>
    <row r="40" spans="1:10" s="26" customFormat="1" ht="39.6" x14ac:dyDescent="0.25">
      <c r="A40" s="5" t="s">
        <v>23</v>
      </c>
      <c r="B40" s="20" t="s">
        <v>24</v>
      </c>
      <c r="C40" s="12">
        <v>1832025</v>
      </c>
      <c r="D40" s="9" t="s">
        <v>25</v>
      </c>
      <c r="E40" s="9" t="s">
        <v>26</v>
      </c>
      <c r="F40" s="22">
        <v>1</v>
      </c>
      <c r="G40" s="12">
        <v>1769483.28</v>
      </c>
      <c r="H40" s="25"/>
      <c r="I40" s="5" t="s">
        <v>102</v>
      </c>
      <c r="J40" s="23"/>
    </row>
    <row r="41" spans="1:10" s="26" customFormat="1" ht="39.6" x14ac:dyDescent="0.25">
      <c r="A41" s="5" t="s">
        <v>19</v>
      </c>
      <c r="B41" s="20" t="s">
        <v>20</v>
      </c>
      <c r="C41" s="12">
        <v>860000</v>
      </c>
      <c r="D41" s="9" t="s">
        <v>21</v>
      </c>
      <c r="E41" s="9" t="s">
        <v>22</v>
      </c>
      <c r="F41" s="22">
        <v>1</v>
      </c>
      <c r="G41" s="12">
        <v>830500.15</v>
      </c>
      <c r="H41" s="25"/>
      <c r="I41" s="5" t="s">
        <v>103</v>
      </c>
      <c r="J41" s="23"/>
    </row>
    <row r="42" spans="1:10" s="26" customFormat="1" ht="39.6" x14ac:dyDescent="0.25">
      <c r="A42" s="5" t="s">
        <v>13</v>
      </c>
      <c r="B42" s="20" t="s">
        <v>18</v>
      </c>
      <c r="C42" s="12">
        <v>9964508.2799999993</v>
      </c>
      <c r="D42" s="9" t="s">
        <v>15</v>
      </c>
      <c r="E42" s="9" t="s">
        <v>16</v>
      </c>
      <c r="F42" s="22">
        <f>G42/C42</f>
        <v>1</v>
      </c>
      <c r="G42" s="12">
        <v>9964508.2799999993</v>
      </c>
      <c r="H42" s="13"/>
      <c r="I42" s="5" t="s">
        <v>95</v>
      </c>
      <c r="J42" s="23"/>
    </row>
    <row r="43" spans="1:10" s="26" customFormat="1" ht="26.4" x14ac:dyDescent="0.25">
      <c r="A43" s="5" t="s">
        <v>13</v>
      </c>
      <c r="B43" s="20" t="s">
        <v>17</v>
      </c>
      <c r="C43" s="12">
        <v>9906611.1899999995</v>
      </c>
      <c r="D43" s="9" t="s">
        <v>15</v>
      </c>
      <c r="E43" s="9" t="s">
        <v>16</v>
      </c>
      <c r="F43" s="22">
        <f>G43/C43</f>
        <v>1</v>
      </c>
      <c r="G43" s="12">
        <v>9906611.1899999995</v>
      </c>
      <c r="H43" s="13"/>
      <c r="I43" s="5" t="s">
        <v>95</v>
      </c>
      <c r="J43" s="23"/>
    </row>
    <row r="44" spans="1:10" s="26" customFormat="1" ht="39.6" x14ac:dyDescent="0.25">
      <c r="A44" s="5" t="s">
        <v>13</v>
      </c>
      <c r="B44" s="20" t="s">
        <v>14</v>
      </c>
      <c r="C44" s="21">
        <v>9942118.5199999996</v>
      </c>
      <c r="D44" s="9" t="s">
        <v>15</v>
      </c>
      <c r="E44" s="9" t="s">
        <v>16</v>
      </c>
      <c r="F44" s="22">
        <f>G44/C44</f>
        <v>1</v>
      </c>
      <c r="G44" s="21">
        <v>9942118.5199999996</v>
      </c>
      <c r="H44" s="13"/>
      <c r="I44" s="5" t="s">
        <v>95</v>
      </c>
      <c r="J44" s="23"/>
    </row>
    <row r="45" spans="1:10" x14ac:dyDescent="0.25">
      <c r="A45" s="37" t="s">
        <v>78</v>
      </c>
      <c r="B45" s="37"/>
      <c r="C45" s="37"/>
      <c r="D45" s="37"/>
      <c r="E45" s="37"/>
      <c r="F45" s="37"/>
      <c r="G45" s="37"/>
      <c r="H45" s="37"/>
      <c r="I45" s="37"/>
    </row>
    <row r="46" spans="1:10" x14ac:dyDescent="0.25">
      <c r="A46" s="35" t="s">
        <v>79</v>
      </c>
      <c r="B46" s="35"/>
      <c r="G46" s="35" t="s">
        <v>80</v>
      </c>
      <c r="H46" s="35"/>
    </row>
    <row r="47" spans="1:10" x14ac:dyDescent="0.25">
      <c r="A47" s="36" t="s">
        <v>81</v>
      </c>
      <c r="B47" s="36"/>
      <c r="G47" s="36" t="s">
        <v>82</v>
      </c>
      <c r="H47" s="36"/>
    </row>
  </sheetData>
  <sortState ref="A11:J34">
    <sortCondition descending="1" ref="J11:J34"/>
  </sortState>
  <mergeCells count="15">
    <mergeCell ref="A46:B46"/>
    <mergeCell ref="G46:H46"/>
    <mergeCell ref="A47:B47"/>
    <mergeCell ref="G47:H47"/>
    <mergeCell ref="A45:I45"/>
    <mergeCell ref="A1:I1"/>
    <mergeCell ref="A2:I2"/>
    <mergeCell ref="A6:A7"/>
    <mergeCell ref="B6:B7"/>
    <mergeCell ref="C6:C7"/>
    <mergeCell ref="D6:D7"/>
    <mergeCell ref="E6:E7"/>
    <mergeCell ref="F6:G6"/>
    <mergeCell ref="H6:H7"/>
    <mergeCell ref="I6:I7"/>
  </mergeCells>
  <printOptions horizontalCentered="1"/>
  <pageMargins left="0" right="0" top="0" bottom="0" header="0.3" footer="0.3"/>
  <pageSetup scale="78" orientation="landscape" blackAndWhite="1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TFUtil~3rdQtr2015</vt:lpstr>
      <vt:lpstr>'TFUtil~3rdQtr2015'!Print_Area</vt:lpstr>
      <vt:lpstr>'TFUtil~3rdQtr2015'!Print_Titles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Windows User</cp:lastModifiedBy>
  <cp:lastPrinted>2015-07-29T06:04:49Z</cp:lastPrinted>
  <dcterms:created xsi:type="dcterms:W3CDTF">2015-02-28T10:43:19Z</dcterms:created>
  <dcterms:modified xsi:type="dcterms:W3CDTF">2018-03-06T01:44:21Z</dcterms:modified>
</cp:coreProperties>
</file>