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CO Files\Working Papers 2017\Schedules 2017\DILG 2017\3rd quarter\For sending to DILG\"/>
    </mc:Choice>
  </mc:AlternateContent>
  <bookViews>
    <workbookView xWindow="0" yWindow="0" windowWidth="28800" windowHeight="12435"/>
  </bookViews>
  <sheets>
    <sheet name="CashFlows.Comp " sheetId="7" r:id="rId1"/>
  </sheets>
  <definedNames>
    <definedName name="_xlnm._FilterDatabase" localSheetId="0" hidden="1">'CashFlows.Comp '!$A$1:$P$57</definedName>
    <definedName name="_xlnm.Print_Area" localSheetId="0">'CashFlows.Comp '!$B$1:$K$57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7" l="1"/>
  <c r="M51" i="7"/>
  <c r="L51" i="7"/>
  <c r="K51" i="7"/>
  <c r="P50" i="7"/>
  <c r="J50" i="7"/>
  <c r="J49" i="7"/>
  <c r="J51" i="7" s="1"/>
  <c r="P48" i="7"/>
  <c r="J45" i="7"/>
  <c r="N46" i="7"/>
  <c r="N52" i="7" s="1"/>
  <c r="M46" i="7"/>
  <c r="M52" i="7" s="1"/>
  <c r="L46" i="7"/>
  <c r="L52" i="7" s="1"/>
  <c r="I46" i="7"/>
  <c r="H46" i="7"/>
  <c r="L40" i="7"/>
  <c r="P38" i="7"/>
  <c r="P37" i="7"/>
  <c r="J36" i="7"/>
  <c r="P35" i="7"/>
  <c r="N40" i="7"/>
  <c r="M40" i="7"/>
  <c r="P34" i="7"/>
  <c r="N32" i="7"/>
  <c r="M32" i="7"/>
  <c r="L32" i="7"/>
  <c r="K32" i="7"/>
  <c r="J31" i="7"/>
  <c r="J30" i="7"/>
  <c r="J29" i="7"/>
  <c r="J32" i="7" s="1"/>
  <c r="P28" i="7"/>
  <c r="G24" i="7"/>
  <c r="F24" i="7"/>
  <c r="P23" i="7"/>
  <c r="P22" i="7"/>
  <c r="J22" i="7"/>
  <c r="P21" i="7"/>
  <c r="J21" i="7"/>
  <c r="P20" i="7"/>
  <c r="N24" i="7"/>
  <c r="M24" i="7"/>
  <c r="L24" i="7"/>
  <c r="I24" i="7"/>
  <c r="P19" i="7"/>
  <c r="P16" i="7"/>
  <c r="N17" i="7"/>
  <c r="K17" i="7"/>
  <c r="J15" i="7"/>
  <c r="G15" i="7"/>
  <c r="G17" i="7" s="1"/>
  <c r="G25" i="7" s="1"/>
  <c r="P14" i="7"/>
  <c r="M17" i="7"/>
  <c r="J14" i="7"/>
  <c r="P13" i="7"/>
  <c r="J13" i="7"/>
  <c r="P12" i="7"/>
  <c r="J12" i="7"/>
  <c r="P11" i="7"/>
  <c r="J11" i="7"/>
  <c r="G31" i="7" l="1"/>
  <c r="H32" i="7"/>
  <c r="I40" i="7"/>
  <c r="J39" i="7"/>
  <c r="G39" i="7" s="1"/>
  <c r="H51" i="7"/>
  <c r="L17" i="7"/>
  <c r="L25" i="7" s="1"/>
  <c r="H24" i="7"/>
  <c r="K24" i="7"/>
  <c r="K25" i="7" s="1"/>
  <c r="J23" i="7"/>
  <c r="M25" i="7"/>
  <c r="M53" i="7" s="1"/>
  <c r="M55" i="7" s="1"/>
  <c r="M59" i="7" s="1"/>
  <c r="M41" i="7"/>
  <c r="I17" i="7"/>
  <c r="I25" i="7" s="1"/>
  <c r="J16" i="7"/>
  <c r="J17" i="7" s="1"/>
  <c r="N25" i="7"/>
  <c r="J20" i="7"/>
  <c r="I32" i="7"/>
  <c r="I41" i="7" s="1"/>
  <c r="G30" i="7"/>
  <c r="J35" i="7"/>
  <c r="J40" i="7" s="1"/>
  <c r="J41" i="7" s="1"/>
  <c r="N41" i="7"/>
  <c r="G36" i="7"/>
  <c r="L41" i="7"/>
  <c r="J44" i="7"/>
  <c r="J46" i="7" s="1"/>
  <c r="J52" i="7" s="1"/>
  <c r="G45" i="7"/>
  <c r="G49" i="7"/>
  <c r="G51" i="7" s="1"/>
  <c r="I51" i="7"/>
  <c r="I52" i="7" s="1"/>
  <c r="G54" i="7"/>
  <c r="G29" i="7"/>
  <c r="G32" i="7" s="1"/>
  <c r="H17" i="7"/>
  <c r="H25" i="7" s="1"/>
  <c r="H40" i="7"/>
  <c r="K40" i="7"/>
  <c r="K41" i="7" s="1"/>
  <c r="H52" i="7"/>
  <c r="G44" i="7"/>
  <c r="G46" i="7" s="1"/>
  <c r="G52" i="7" s="1"/>
  <c r="K46" i="7"/>
  <c r="K52" i="7" s="1"/>
  <c r="H41" i="7" l="1"/>
  <c r="G40" i="7"/>
  <c r="G41" i="7" s="1"/>
  <c r="G53" i="7" s="1"/>
  <c r="G55" i="7" s="1"/>
  <c r="I53" i="7"/>
  <c r="I55" i="7" s="1"/>
  <c r="I59" i="7" s="1"/>
  <c r="J24" i="7"/>
  <c r="J25" i="7" s="1"/>
  <c r="J53" i="7" s="1"/>
  <c r="J55" i="7" s="1"/>
  <c r="J59" i="7" s="1"/>
  <c r="K53" i="7"/>
  <c r="K55" i="7" s="1"/>
  <c r="K59" i="7" s="1"/>
  <c r="L53" i="7"/>
  <c r="L55" i="7" s="1"/>
  <c r="L59" i="7" s="1"/>
  <c r="N53" i="7"/>
  <c r="N55" i="7" s="1"/>
  <c r="N59" i="7" s="1"/>
  <c r="H53" i="7"/>
  <c r="H55" i="7" s="1"/>
  <c r="H59" i="7" s="1"/>
  <c r="K60" i="7" l="1"/>
  <c r="P31" i="7" l="1"/>
  <c r="P39" i="7"/>
  <c r="P30" i="7"/>
  <c r="F40" i="7" l="1"/>
  <c r="P36" i="7"/>
  <c r="P15" i="7"/>
  <c r="F17" i="7"/>
  <c r="F25" i="7" s="1"/>
  <c r="P45" i="7"/>
  <c r="P29" i="7" l="1"/>
  <c r="F32" i="7"/>
  <c r="F41" i="7" s="1"/>
  <c r="P49" i="7"/>
  <c r="F51" i="7"/>
  <c r="F46" i="7"/>
  <c r="P44" i="7"/>
  <c r="F52" i="7" l="1"/>
  <c r="F53" i="7" s="1"/>
  <c r="F55" i="7" s="1"/>
</calcChain>
</file>

<file path=xl/sharedStrings.xml><?xml version="1.0" encoding="utf-8"?>
<sst xmlns="http://schemas.openxmlformats.org/spreadsheetml/2006/main" count="68" uniqueCount="59">
  <si>
    <t>MUNICIPAL GOVERNMENT OF GLORIA</t>
  </si>
  <si>
    <t>CONSOLIDATED BALANCE</t>
  </si>
  <si>
    <t>STATEMENTS OF CONDENSED CASH FLOWS</t>
  </si>
  <si>
    <t>(With Comparative Figures for CY2016)</t>
  </si>
  <si>
    <t>GF</t>
  </si>
  <si>
    <t>SEF</t>
  </si>
  <si>
    <t>TF</t>
  </si>
  <si>
    <t>TF-PROP</t>
  </si>
  <si>
    <t>KCF</t>
  </si>
  <si>
    <t>PHF</t>
  </si>
  <si>
    <t>PMF</t>
  </si>
  <si>
    <t>Cash Flows from Operating Activities</t>
  </si>
  <si>
    <t>Cash Inflows</t>
  </si>
  <si>
    <t xml:space="preserve">                                           </t>
  </si>
  <si>
    <t>Collection from taxpayers</t>
  </si>
  <si>
    <t>Share from Internal Revenue Allotment</t>
  </si>
  <si>
    <t>Receipts from business/service income</t>
  </si>
  <si>
    <t>Interest Income</t>
  </si>
  <si>
    <t>Dividend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</si>
  <si>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</si>
  <si>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</si>
  <si>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</si>
  <si>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</si>
  <si>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</si>
  <si>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</si>
  <si>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Interest Expense</t>
  </si>
  <si>
    <t>Other Expenses</t>
  </si>
  <si>
    <t>Total Cash Outflows</t>
  </si>
  <si>
    <t>Net Cash  Flows from Operating  Activities</t>
  </si>
  <si>
    <t>Cash Flows from Investing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</si>
  <si>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</si>
  <si>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</si>
  <si>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</si>
  <si>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</si>
  <si>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</si>
  <si>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Equipment</t>
  </si>
  <si>
    <t>Investment</t>
  </si>
  <si>
    <t>Purchase of Bearer  Biological Assets</t>
  </si>
  <si>
    <t>Purchase of Intangible Assets</t>
  </si>
  <si>
    <t>Grants to Other Entities</t>
  </si>
  <si>
    <r>
      <t xml:space="preserve">
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</rPr>
      <t>Annex</t>
    </r>
    <r>
      <rPr>
        <sz val="12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>E</t>
    </r>
  </si>
  <si>
    <t>Net Cash  Flows from Investing Activities</t>
  </si>
  <si>
    <t>Cash Flows from Financing Activities</t>
  </si>
  <si>
    <t>Receipt of Fund</t>
  </si>
  <si>
    <t>Proceeds from Loans</t>
  </si>
  <si>
    <t>Payment of Long-Term Liabilities</t>
  </si>
  <si>
    <t>Retirement/Redemption of debt securities</t>
  </si>
  <si>
    <t>Payment of loan amortization</t>
  </si>
  <si>
    <t>Net Cash  Flows from Financing  Activities</t>
  </si>
  <si>
    <t>Total Cash Provided  by Operating, Investing and Financing Activities</t>
  </si>
  <si>
    <t>Add: Cash at the Beginning of the year</t>
  </si>
  <si>
    <t>Cash Balance at the End of the Year</t>
  </si>
  <si>
    <t xml:space="preserve">                                                          </t>
  </si>
  <si>
    <t>RODERICK B. LOGDAT</t>
  </si>
  <si>
    <t>Municipal Accountant</t>
  </si>
  <si>
    <t>GERMAN D. RODEGERIO</t>
  </si>
  <si>
    <t>Municipal Mayor</t>
  </si>
  <si>
    <t>(See accompanying Notes to Financial Statements)</t>
  </si>
  <si>
    <t>For the Quarter Ended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</si>
</sst>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₱&quot;* #,##0.00_);_(&quot;₱&quot;* \(#,##0.00\);_(&quot;₱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</cellStyleXfs>
  <cellXfs count="44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165" fontId="3" fillId="0" borderId="0" xfId="1" applyFont="1" applyAlignment="1">
      <alignment vertical="top"/>
    </xf>
    <xf numFmtId="0" fontId="3" fillId="0" borderId="0" xfId="2" applyFont="1" applyAlignment="1">
      <alignment horizontal="righ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>
      <alignment horizontal="left" vertical="top" wrapText="1"/>
    </xf>
    <xf numFmtId="0" fontId="4" fillId="0" borderId="0" xfId="0" applyFont="1" applyFill="1" applyBorder="1" applyAlignment="1">
      <alignment horizontal="left" indent="6"/>
    </xf>
    <xf numFmtId="0" fontId="5" fillId="0" borderId="0" xfId="0" applyFont="1" applyFill="1" applyBorder="1" applyAlignment="1">
      <alignment horizontal="left" indent="6"/>
    </xf>
    <xf numFmtId="0" fontId="6" fillId="0" borderId="0" xfId="0" applyFont="1" applyFill="1" applyBorder="1" applyAlignment="1">
      <alignment horizontal="left" indent="6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0" fontId="8" fillId="0" borderId="0" xfId="1" applyNumberFormat="1" applyFont="1" applyFill="1" applyBorder="1" applyAlignment="1">
      <alignment horizontal="center"/>
    </xf>
    <xf numFmtId="0" fontId="7" fillId="0" borderId="0" xfId="2" applyFont="1" applyAlignment="1">
      <alignment horizontal="right" vertical="top" wrapText="1"/>
    </xf>
    <xf numFmtId="0" fontId="7" fillId="0" borderId="0" xfId="2" applyFont="1" applyAlignment="1">
      <alignment horizontal="center" vertical="top" wrapText="1"/>
    </xf>
    <xf numFmtId="0" fontId="7" fillId="0" borderId="0" xfId="2" applyFont="1">
      <alignment horizontal="left" vertical="top" wrapText="1"/>
    </xf>
    <xf numFmtId="164" fontId="3" fillId="0" borderId="0" xfId="1" applyNumberFormat="1" applyFont="1" applyAlignment="1">
      <alignment vertical="top"/>
    </xf>
    <xf numFmtId="165" fontId="3" fillId="0" borderId="0" xfId="1" applyFont="1" applyAlignment="1">
      <alignment horizontal="center" vertical="top"/>
    </xf>
    <xf numFmtId="165" fontId="7" fillId="0" borderId="1" xfId="1" applyFont="1" applyBorder="1" applyAlignment="1">
      <alignment vertical="top"/>
    </xf>
    <xf numFmtId="0" fontId="3" fillId="0" borderId="0" xfId="2" applyFont="1" applyAlignment="1">
      <alignment horizontal="left" wrapText="1"/>
    </xf>
    <xf numFmtId="0" fontId="7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5" fontId="3" fillId="0" borderId="0" xfId="1" applyFont="1" applyAlignment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center" wrapText="1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5" fontId="7" fillId="0" borderId="1" xfId="1" applyFont="1" applyBorder="1" applyAlignment="1">
      <alignment vertical="center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5" fontId="7" fillId="0" borderId="0" xfId="1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3" fillId="0" borderId="0" xfId="2" applyFont="1" applyAlignment="1"/>
    <xf numFmtId="0" fontId="7" fillId="0" borderId="0" xfId="2" applyFont="1" applyAlignment="1"/>
    <xf numFmtId="0" fontId="11" fillId="0" borderId="0" xfId="3" applyFont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165" fontId="3" fillId="0" borderId="0" xfId="1" applyFont="1" applyAlignment="1">
      <alignment horizontal="centerContinuous" vertical="top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0</xdr:rowOff>
    </xdr:from>
    <xdr:to>
      <xdr:col>2</xdr:col>
      <xdr:colOff>558799</xdr:colOff>
      <xdr:row>4</xdr:row>
      <xdr:rowOff>124316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725" y="200025"/>
          <a:ext cx="793749" cy="89584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76200</xdr:rowOff>
    </xdr:from>
    <xdr:to>
      <xdr:col>2</xdr:col>
      <xdr:colOff>1752600</xdr:colOff>
      <xdr:row>60</xdr:row>
      <xdr:rowOff>169300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210675"/>
          <a:ext cx="2000250" cy="4931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133350</xdr:rowOff>
    </xdr:from>
    <xdr:to>
      <xdr:col>5</xdr:col>
      <xdr:colOff>990599</xdr:colOff>
      <xdr:row>61</xdr:row>
      <xdr:rowOff>95652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9058275"/>
          <a:ext cx="962024" cy="56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-0.249977111117893"/>
  </sheetPr>
  <dimension ref="A1:P62"/>
  <sheetViews>
    <sheetView showGridLines="0" tabSelected="1" zoomScaleNormal="100" workbookViewId="0">
      <pane xSplit="7" ySplit="8" topLeftCell="K50" activePane="bottomRight" state="frozen"/>
      <selection activeCell="F29" sqref="F29"/>
      <selection pane="topRight" activeCell="F29" sqref="F29"/>
      <selection pane="bottomLeft" activeCell="F29" sqref="F29"/>
      <selection pane="bottomRight" activeCell="G52" sqref="G52"/>
    </sheetView>
  </sheetViews>
  <sheetFormatPr defaultColWidth="8.85546875" defaultRowHeight="15.75" outlineLevelCol="1" x14ac:dyDescent="0.25"/>
  <cols>
    <col min="1" max="1" width="2.7109375" style="1" customWidth="1"/>
    <col min="2" max="2" width="4" style="1" customWidth="1"/>
    <col min="3" max="3" width="43.7109375" style="1" customWidth="1"/>
    <col min="4" max="4" width="12.5703125" style="2" hidden="1" customWidth="1" outlineLevel="1"/>
    <col min="5" max="5" width="5.85546875" style="2" customWidth="1" collapsed="1"/>
    <col min="6" max="6" width="18" style="3" customWidth="1"/>
    <col min="7" max="7" width="17.7109375" style="3" bestFit="1" customWidth="1"/>
    <col min="8" max="14" width="17.7109375" style="3" hidden="1" customWidth="1" outlineLevel="1"/>
    <col min="15" max="15" width="8.85546875" style="4" collapsed="1"/>
    <col min="16" max="16" width="8.85546875" style="5"/>
    <col min="17" max="16384" width="8.85546875" style="6"/>
  </cols>
  <sheetData>
    <row r="1" spans="1:16" x14ac:dyDescent="0.25">
      <c r="P1" s="5">
        <v>1</v>
      </c>
    </row>
    <row r="2" spans="1:16" ht="20.25" x14ac:dyDescent="0.3">
      <c r="C2" s="7" t="s">
        <v>0</v>
      </c>
      <c r="P2" s="5">
        <v>1</v>
      </c>
    </row>
    <row r="3" spans="1:16" ht="20.25" x14ac:dyDescent="0.3">
      <c r="C3" s="7" t="s">
        <v>1</v>
      </c>
      <c r="P3" s="5">
        <v>1</v>
      </c>
    </row>
    <row r="4" spans="1:16" ht="20.25" x14ac:dyDescent="0.3">
      <c r="C4" s="7" t="s">
        <v>2</v>
      </c>
      <c r="P4" s="5">
        <v>1</v>
      </c>
    </row>
    <row r="5" spans="1:16" ht="18.75" x14ac:dyDescent="0.3">
      <c r="C5" s="8" t="s">
        <v>58</v>
      </c>
      <c r="P5" s="5">
        <v>1</v>
      </c>
    </row>
    <row r="6" spans="1:16" x14ac:dyDescent="0.25">
      <c r="C6" s="9" t="s">
        <v>3</v>
      </c>
      <c r="P6" s="5">
        <v>1</v>
      </c>
    </row>
    <row r="7" spans="1:16" x14ac:dyDescent="0.25">
      <c r="P7" s="5">
        <v>1</v>
      </c>
    </row>
    <row r="8" spans="1:16" s="15" customFormat="1" x14ac:dyDescent="0.25">
      <c r="A8" s="10"/>
      <c r="B8" s="10"/>
      <c r="C8" s="10"/>
      <c r="D8" s="11"/>
      <c r="E8" s="11"/>
      <c r="F8" s="12">
        <v>2017</v>
      </c>
      <c r="G8" s="12">
        <v>2016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10</v>
      </c>
      <c r="O8" s="13"/>
      <c r="P8" s="14">
        <v>1</v>
      </c>
    </row>
    <row r="9" spans="1:16" x14ac:dyDescent="0.25">
      <c r="B9" s="10" t="s">
        <v>11</v>
      </c>
      <c r="P9" s="5">
        <v>1</v>
      </c>
    </row>
    <row r="10" spans="1:16" x14ac:dyDescent="0.25">
      <c r="B10" s="10" t="s">
        <v>12</v>
      </c>
      <c r="P10" s="5">
        <v>1</v>
      </c>
    </row>
    <row r="11" spans="1:16" ht="19.5" customHeight="1" x14ac:dyDescent="0.25">
      <c r="B11" s="1" t="s">
        <v>13</v>
      </c>
      <c r="C11" s="1" t="s">
        <v>14</v>
      </c>
      <c r="D11" s="2">
        <v>2</v>
      </c>
      <c r="F11" s="16">
        <v>7405600.8699999992</v>
      </c>
      <c r="G11" s="16">
        <v>6523409.7200000007</v>
      </c>
      <c r="H11" s="16">
        <v>4763320.7300000004</v>
      </c>
      <c r="I11" s="16">
        <v>1760088.99</v>
      </c>
      <c r="J11" s="16">
        <f>SUM(K11:N11)</f>
        <v>0</v>
      </c>
      <c r="K11" s="16"/>
      <c r="L11" s="16"/>
      <c r="M11" s="16"/>
      <c r="N11" s="16"/>
      <c r="P11" s="5">
        <f>IF(F11&lt;&gt;0,1,"")</f>
        <v>1</v>
      </c>
    </row>
    <row r="12" spans="1:16" ht="19.5" customHeight="1" x14ac:dyDescent="0.25">
      <c r="C12" s="1" t="s">
        <v>15</v>
      </c>
      <c r="D12" s="2">
        <v>1</v>
      </c>
      <c r="F12" s="3">
        <v>93493510.659999996</v>
      </c>
      <c r="G12" s="3">
        <v>82870056</v>
      </c>
      <c r="H12" s="3">
        <v>82870056</v>
      </c>
      <c r="I12" s="3">
        <v>0</v>
      </c>
      <c r="J12" s="3">
        <f t="shared" ref="J12:J16" si="0">SUM(K12:N12)</f>
        <v>0</v>
      </c>
      <c r="P12" s="5">
        <f t="shared" ref="P12:P16" si="1">IF(F12&lt;&gt;0,1,"")</f>
        <v>1</v>
      </c>
    </row>
    <row r="13" spans="1:16" ht="19.5" customHeight="1" x14ac:dyDescent="0.25">
      <c r="C13" s="1" t="s">
        <v>16</v>
      </c>
      <c r="D13" s="2">
        <v>3</v>
      </c>
      <c r="F13" s="3">
        <v>5168848.22</v>
      </c>
      <c r="G13" s="3">
        <v>2048352.43</v>
      </c>
      <c r="H13" s="3">
        <v>2048352.43</v>
      </c>
      <c r="I13" s="3">
        <v>0</v>
      </c>
      <c r="J13" s="3">
        <f t="shared" si="0"/>
        <v>0</v>
      </c>
      <c r="P13" s="5">
        <f t="shared" si="1"/>
        <v>1</v>
      </c>
    </row>
    <row r="14" spans="1:16" ht="19.5" customHeight="1" x14ac:dyDescent="0.25">
      <c r="C14" s="1" t="s">
        <v>17</v>
      </c>
      <c r="D14" s="2">
        <v>4</v>
      </c>
      <c r="F14" s="3">
        <v>202177.34999999998</v>
      </c>
      <c r="G14" s="3">
        <v>125920.61</v>
      </c>
      <c r="H14" s="3">
        <v>125920.61</v>
      </c>
      <c r="I14" s="3">
        <v>0</v>
      </c>
      <c r="J14" s="3">
        <f t="shared" si="0"/>
        <v>0</v>
      </c>
      <c r="L14" s="3">
        <v>0</v>
      </c>
      <c r="M14" s="3">
        <v>0</v>
      </c>
      <c r="P14" s="5">
        <f t="shared" si="1"/>
        <v>1</v>
      </c>
    </row>
    <row r="15" spans="1:16" ht="19.5" hidden="1" customHeight="1" x14ac:dyDescent="0.25">
      <c r="C15" s="1" t="s">
        <v>18</v>
      </c>
      <c r="D15" s="2">
        <v>5</v>
      </c>
      <c r="E15" s="1"/>
      <c r="F15" s="17">
        <v>0</v>
      </c>
      <c r="G15" s="17">
        <f t="shared" ref="G15" si="2">SUM(H15:J15)</f>
        <v>0</v>
      </c>
      <c r="H15" s="17">
        <v>0</v>
      </c>
      <c r="I15" s="17">
        <v>0</v>
      </c>
      <c r="J15" s="17">
        <f t="shared" si="0"/>
        <v>0</v>
      </c>
      <c r="K15" s="17"/>
      <c r="L15" s="17"/>
      <c r="M15" s="17"/>
      <c r="N15" s="17"/>
      <c r="P15" s="5" t="str">
        <f t="shared" si="1"/>
        <v/>
      </c>
    </row>
    <row r="16" spans="1:16" ht="19.5" customHeight="1" x14ac:dyDescent="0.25">
      <c r="C16" s="1" t="s">
        <v>19</v>
      </c>
      <c r="D16" s="2">
        <v>6</v>
      </c>
      <c r="F16" s="3">
        <v>28291520.310000006</v>
      </c>
      <c r="G16" s="3">
        <v>29397320.649999999</v>
      </c>
      <c r="H16" s="3">
        <v>73365.499999999985</v>
      </c>
      <c r="I16" s="3">
        <v>0</v>
      </c>
      <c r="J16" s="3">
        <f t="shared" si="0"/>
        <v>29323955.149999999</v>
      </c>
      <c r="K16" s="3">
        <v>24758955.149999999</v>
      </c>
      <c r="L16" s="3">
        <v>3365000</v>
      </c>
      <c r="M16" s="3">
        <v>0</v>
      </c>
      <c r="N16" s="3">
        <v>1200000</v>
      </c>
      <c r="P16" s="5">
        <f t="shared" si="1"/>
        <v>1</v>
      </c>
    </row>
    <row r="17" spans="1:16" x14ac:dyDescent="0.25">
      <c r="A17" s="6"/>
      <c r="C17" s="10" t="s">
        <v>20</v>
      </c>
      <c r="F17" s="18">
        <f>SUM(F11:F16)</f>
        <v>134561657.41</v>
      </c>
      <c r="G17" s="18">
        <f>SUM(G11:G16)</f>
        <v>120965059.41</v>
      </c>
      <c r="H17" s="18">
        <f t="shared" ref="H17:N17" si="3">SUM(H11:H16)</f>
        <v>89881015.270000011</v>
      </c>
      <c r="I17" s="18">
        <f t="shared" si="3"/>
        <v>1760088.99</v>
      </c>
      <c r="J17" s="18">
        <f t="shared" si="3"/>
        <v>29323955.149999999</v>
      </c>
      <c r="K17" s="18">
        <f t="shared" si="3"/>
        <v>24758955.149999999</v>
      </c>
      <c r="L17" s="18">
        <f t="shared" si="3"/>
        <v>3365000</v>
      </c>
      <c r="M17" s="18">
        <f t="shared" si="3"/>
        <v>0</v>
      </c>
      <c r="N17" s="18">
        <f t="shared" si="3"/>
        <v>1200000</v>
      </c>
      <c r="P17" s="5">
        <v>1</v>
      </c>
    </row>
    <row r="18" spans="1:16" x14ac:dyDescent="0.25">
      <c r="A18" s="6"/>
      <c r="B18" s="10" t="s">
        <v>21</v>
      </c>
      <c r="P18" s="5">
        <v>1</v>
      </c>
    </row>
    <row r="19" spans="1:16" ht="19.5" hidden="1" customHeight="1" x14ac:dyDescent="0.25">
      <c r="A19" s="6"/>
      <c r="C19" s="1" t="s">
        <v>22</v>
      </c>
      <c r="E19" s="1"/>
      <c r="F19" s="17"/>
      <c r="G19" s="17"/>
      <c r="H19" s="17"/>
      <c r="I19" s="17"/>
      <c r="J19" s="17"/>
      <c r="K19" s="17"/>
      <c r="L19" s="17"/>
      <c r="M19" s="17"/>
      <c r="N19" s="17"/>
      <c r="P19" s="5" t="str">
        <f>IF(F19&lt;&gt;0,1,"")</f>
        <v/>
      </c>
    </row>
    <row r="20" spans="1:16" ht="19.5" customHeight="1" x14ac:dyDescent="0.25">
      <c r="A20" s="6"/>
      <c r="C20" s="1" t="s">
        <v>23</v>
      </c>
      <c r="D20" s="2">
        <v>7</v>
      </c>
      <c r="F20" s="3">
        <v>-106767380.94749999</v>
      </c>
      <c r="G20" s="3">
        <v>-19638830.59</v>
      </c>
      <c r="H20" s="3">
        <v>-15837581.190000001</v>
      </c>
      <c r="I20" s="3">
        <v>-24800.000000000931</v>
      </c>
      <c r="J20" s="3">
        <f t="shared" ref="J20:J23" si="4">SUM(K20:N20)</f>
        <v>-3776449.3999999994</v>
      </c>
      <c r="K20" s="3">
        <v>-647050.06999999948</v>
      </c>
      <c r="L20" s="3">
        <v>-2962709.53</v>
      </c>
      <c r="M20" s="3">
        <v>-166689.80000000005</v>
      </c>
      <c r="N20" s="3">
        <v>0</v>
      </c>
      <c r="P20" s="5">
        <f>IF(F20&lt;&gt;0,1,"")</f>
        <v>1</v>
      </c>
    </row>
    <row r="21" spans="1:16" ht="19.5" customHeight="1" x14ac:dyDescent="0.25">
      <c r="A21" s="6"/>
      <c r="C21" s="1" t="s">
        <v>24</v>
      </c>
      <c r="D21" s="2">
        <v>8</v>
      </c>
      <c r="F21" s="3">
        <v>-29108873.030000001</v>
      </c>
      <c r="G21" s="3">
        <v>-28645419.869999997</v>
      </c>
      <c r="H21" s="3">
        <v>-28292681.869999997</v>
      </c>
      <c r="I21" s="3">
        <v>0</v>
      </c>
      <c r="J21" s="3">
        <f t="shared" si="4"/>
        <v>-352738</v>
      </c>
      <c r="K21" s="3">
        <v>-349410</v>
      </c>
      <c r="L21" s="3">
        <v>-3328</v>
      </c>
      <c r="M21" s="3">
        <v>0</v>
      </c>
      <c r="P21" s="5">
        <f>IF(F21&lt;&gt;0,1,"")</f>
        <v>1</v>
      </c>
    </row>
    <row r="22" spans="1:16" ht="19.5" customHeight="1" x14ac:dyDescent="0.25">
      <c r="A22" s="6"/>
      <c r="C22" s="1" t="s">
        <v>25</v>
      </c>
      <c r="D22" s="2">
        <v>9</v>
      </c>
      <c r="F22" s="3">
        <v>-1180922.68</v>
      </c>
      <c r="G22" s="3">
        <v>-1482811.98</v>
      </c>
      <c r="H22" s="3">
        <v>-1482811.98</v>
      </c>
      <c r="I22" s="3">
        <v>0</v>
      </c>
      <c r="J22" s="3">
        <f t="shared" si="4"/>
        <v>0</v>
      </c>
      <c r="P22" s="5">
        <f>IF(F22&lt;&gt;0,1,"")</f>
        <v>1</v>
      </c>
    </row>
    <row r="23" spans="1:16" ht="19.5" customHeight="1" x14ac:dyDescent="0.25">
      <c r="A23" s="6"/>
      <c r="C23" s="1" t="s">
        <v>26</v>
      </c>
      <c r="D23" s="2">
        <v>10</v>
      </c>
      <c r="F23" s="3">
        <v>-15923663.452500001</v>
      </c>
      <c r="G23" s="3">
        <v>-16491810.790000001</v>
      </c>
      <c r="H23" s="3">
        <v>-9157495.5700000003</v>
      </c>
      <c r="I23" s="3">
        <v>-781703.15999999992</v>
      </c>
      <c r="J23" s="3">
        <f t="shared" si="4"/>
        <v>-6552612.0600000005</v>
      </c>
      <c r="K23" s="3">
        <v>-6551356.6600000001</v>
      </c>
      <c r="L23" s="3">
        <v>0</v>
      </c>
      <c r="M23" s="3">
        <v>0</v>
      </c>
      <c r="N23" s="3">
        <v>-1255.4000000000233</v>
      </c>
      <c r="P23" s="5">
        <f>IF(F23&lt;&gt;0,1,"")</f>
        <v>1</v>
      </c>
    </row>
    <row r="24" spans="1:16" x14ac:dyDescent="0.25">
      <c r="A24" s="6"/>
      <c r="C24" s="10" t="s">
        <v>27</v>
      </c>
      <c r="F24" s="18">
        <f>SUM(F19:F23)</f>
        <v>-152980840.11000001</v>
      </c>
      <c r="G24" s="18">
        <f>SUM(G19:G23)</f>
        <v>-66258873.229999989</v>
      </c>
      <c r="H24" s="18">
        <f t="shared" ref="H24:N24" si="5">SUM(H19:H23)</f>
        <v>-54770570.609999999</v>
      </c>
      <c r="I24" s="18">
        <f t="shared" si="5"/>
        <v>-806503.16000000085</v>
      </c>
      <c r="J24" s="18">
        <f t="shared" si="5"/>
        <v>-10681799.460000001</v>
      </c>
      <c r="K24" s="18">
        <f t="shared" si="5"/>
        <v>-7547816.7299999995</v>
      </c>
      <c r="L24" s="18">
        <f t="shared" si="5"/>
        <v>-2966037.53</v>
      </c>
      <c r="M24" s="18">
        <f t="shared" si="5"/>
        <v>-166689.80000000005</v>
      </c>
      <c r="N24" s="18">
        <f t="shared" si="5"/>
        <v>-1255.4000000000233</v>
      </c>
      <c r="P24" s="5">
        <v>1</v>
      </c>
    </row>
    <row r="25" spans="1:16" x14ac:dyDescent="0.25">
      <c r="A25" s="6"/>
      <c r="B25" s="10" t="s">
        <v>28</v>
      </c>
      <c r="F25" s="18">
        <f>F17+F24</f>
        <v>-18419182.700000018</v>
      </c>
      <c r="G25" s="18">
        <f>G17+G24</f>
        <v>54706186.180000007</v>
      </c>
      <c r="H25" s="18">
        <f t="shared" ref="H25:N25" si="6">H17+H24</f>
        <v>35110444.660000011</v>
      </c>
      <c r="I25" s="18">
        <f t="shared" si="6"/>
        <v>953585.82999999914</v>
      </c>
      <c r="J25" s="18">
        <f t="shared" si="6"/>
        <v>18642155.689999998</v>
      </c>
      <c r="K25" s="18">
        <f t="shared" si="6"/>
        <v>17211138.419999998</v>
      </c>
      <c r="L25" s="18">
        <f t="shared" si="6"/>
        <v>398962.4700000002</v>
      </c>
      <c r="M25" s="18">
        <f t="shared" si="6"/>
        <v>-166689.80000000005</v>
      </c>
      <c r="N25" s="18">
        <f t="shared" si="6"/>
        <v>1198744.6000000001</v>
      </c>
      <c r="P25" s="5">
        <v>1</v>
      </c>
    </row>
    <row r="26" spans="1:16" s="19" customFormat="1" x14ac:dyDescent="0.25">
      <c r="B26" s="20" t="s">
        <v>29</v>
      </c>
      <c r="C26" s="21"/>
      <c r="D26" s="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5">
        <v>1</v>
      </c>
    </row>
    <row r="27" spans="1:16" x14ac:dyDescent="0.25">
      <c r="A27" s="6"/>
      <c r="B27" s="10" t="s">
        <v>12</v>
      </c>
      <c r="P27" s="5">
        <v>1</v>
      </c>
    </row>
    <row r="28" spans="1:16" ht="19.5" hidden="1" customHeight="1" x14ac:dyDescent="0.25">
      <c r="A28" s="6"/>
      <c r="C28" s="1" t="s">
        <v>30</v>
      </c>
      <c r="E28" s="1"/>
      <c r="F28" s="17"/>
      <c r="G28" s="17"/>
      <c r="H28" s="17"/>
      <c r="I28" s="17"/>
      <c r="J28" s="17"/>
      <c r="K28" s="17"/>
      <c r="L28" s="17"/>
      <c r="M28" s="17"/>
      <c r="N28" s="17"/>
      <c r="P28" s="5" t="str">
        <f>IF(F28&lt;&gt;0,1,"")</f>
        <v/>
      </c>
    </row>
    <row r="29" spans="1:16" ht="19.5" hidden="1" customHeight="1" x14ac:dyDescent="0.25">
      <c r="A29" s="6"/>
      <c r="C29" s="1" t="s">
        <v>31</v>
      </c>
      <c r="D29" s="2">
        <v>11</v>
      </c>
      <c r="E29" s="1"/>
      <c r="F29" s="17">
        <v>0</v>
      </c>
      <c r="G29" s="17">
        <f t="shared" ref="G29:G31" si="7">SUM(H29:J29)</f>
        <v>0</v>
      </c>
      <c r="H29" s="17">
        <v>0</v>
      </c>
      <c r="I29" s="17">
        <v>0</v>
      </c>
      <c r="J29" s="17">
        <f t="shared" ref="J29:J31" si="8">SUM(K29:N29)</f>
        <v>0</v>
      </c>
      <c r="K29" s="17"/>
      <c r="L29" s="17"/>
      <c r="M29" s="17"/>
      <c r="N29" s="17"/>
      <c r="P29" s="5" t="str">
        <f>IF(F29&lt;&gt;0,1,"")</f>
        <v/>
      </c>
    </row>
    <row r="30" spans="1:16" ht="19.5" hidden="1" customHeight="1" x14ac:dyDescent="0.25">
      <c r="A30" s="6"/>
      <c r="C30" s="1" t="s">
        <v>32</v>
      </c>
      <c r="D30" s="2">
        <v>12</v>
      </c>
      <c r="E30" s="1"/>
      <c r="F30" s="17">
        <v>0</v>
      </c>
      <c r="G30" s="17">
        <f t="shared" si="7"/>
        <v>0</v>
      </c>
      <c r="H30" s="17">
        <v>0</v>
      </c>
      <c r="I30" s="17">
        <v>0</v>
      </c>
      <c r="J30" s="17">
        <f t="shared" si="8"/>
        <v>0</v>
      </c>
      <c r="K30" s="17"/>
      <c r="L30" s="17"/>
      <c r="M30" s="17"/>
      <c r="N30" s="17"/>
      <c r="P30" s="5" t="str">
        <f>IF(F30&lt;&gt;0,1,"")</f>
        <v/>
      </c>
    </row>
    <row r="31" spans="1:16" ht="19.5" hidden="1" customHeight="1" x14ac:dyDescent="0.25">
      <c r="A31" s="6"/>
      <c r="C31" s="1" t="s">
        <v>33</v>
      </c>
      <c r="D31" s="2">
        <v>13</v>
      </c>
      <c r="E31" s="1"/>
      <c r="F31" s="17">
        <v>0</v>
      </c>
      <c r="G31" s="17">
        <f t="shared" si="7"/>
        <v>0</v>
      </c>
      <c r="H31" s="17">
        <v>0</v>
      </c>
      <c r="I31" s="17">
        <v>0</v>
      </c>
      <c r="J31" s="17">
        <f t="shared" si="8"/>
        <v>0</v>
      </c>
      <c r="K31" s="17"/>
      <c r="L31" s="17"/>
      <c r="M31" s="17"/>
      <c r="N31" s="17"/>
      <c r="P31" s="5" t="str">
        <f>IF(F31&lt;&gt;0,1,"")</f>
        <v/>
      </c>
    </row>
    <row r="32" spans="1:16" x14ac:dyDescent="0.25">
      <c r="A32" s="6"/>
      <c r="C32" s="10" t="s">
        <v>20</v>
      </c>
      <c r="F32" s="18">
        <f>SUM(F28:F31)</f>
        <v>0</v>
      </c>
      <c r="G32" s="18">
        <f>SUM(G28:G31)</f>
        <v>0</v>
      </c>
      <c r="H32" s="18">
        <f t="shared" ref="H32:N32" si="9">SUM(H28:H31)</f>
        <v>0</v>
      </c>
      <c r="I32" s="18">
        <f t="shared" si="9"/>
        <v>0</v>
      </c>
      <c r="J32" s="18">
        <f t="shared" si="9"/>
        <v>0</v>
      </c>
      <c r="K32" s="18">
        <f t="shared" si="9"/>
        <v>0</v>
      </c>
      <c r="L32" s="18">
        <f t="shared" si="9"/>
        <v>0</v>
      </c>
      <c r="M32" s="18">
        <f t="shared" si="9"/>
        <v>0</v>
      </c>
      <c r="N32" s="18">
        <f t="shared" si="9"/>
        <v>0</v>
      </c>
      <c r="P32" s="5">
        <v>1</v>
      </c>
    </row>
    <row r="33" spans="1:16" x14ac:dyDescent="0.25">
      <c r="B33" s="10" t="s">
        <v>21</v>
      </c>
      <c r="P33" s="5">
        <v>1</v>
      </c>
    </row>
    <row r="34" spans="1:16" ht="19.5" hidden="1" customHeight="1" x14ac:dyDescent="0.25">
      <c r="C34" s="1" t="s">
        <v>34</v>
      </c>
      <c r="E34" s="1"/>
      <c r="F34" s="17"/>
      <c r="G34" s="17"/>
      <c r="H34" s="17"/>
      <c r="I34" s="17"/>
      <c r="J34" s="17"/>
      <c r="K34" s="17"/>
      <c r="L34" s="17"/>
      <c r="M34" s="17"/>
      <c r="N34" s="17"/>
      <c r="P34" s="5" t="str">
        <f t="shared" ref="P34:P39" si="10">IF(F34&lt;&gt;0,1,"")</f>
        <v/>
      </c>
    </row>
    <row r="35" spans="1:16" ht="19.5" customHeight="1" x14ac:dyDescent="0.25">
      <c r="C35" s="1" t="s">
        <v>35</v>
      </c>
      <c r="D35" s="2">
        <v>14</v>
      </c>
      <c r="F35" s="3">
        <v>-27298562.019999992</v>
      </c>
      <c r="G35" s="3">
        <v>-39297747.141124994</v>
      </c>
      <c r="H35" s="3">
        <v>-10514186.751124993</v>
      </c>
      <c r="I35" s="3">
        <v>-452854</v>
      </c>
      <c r="J35" s="3">
        <f t="shared" ref="J35:J36" si="11">SUM(K35:N35)</f>
        <v>-28330706.390000001</v>
      </c>
      <c r="K35" s="3">
        <v>-22957052.640000001</v>
      </c>
      <c r="M35" s="3">
        <v>-66995</v>
      </c>
      <c r="N35" s="3">
        <v>-5306658.75</v>
      </c>
      <c r="P35" s="5">
        <f t="shared" si="10"/>
        <v>1</v>
      </c>
    </row>
    <row r="36" spans="1:16" ht="19.5" hidden="1" customHeight="1" x14ac:dyDescent="0.25">
      <c r="C36" s="1" t="s">
        <v>36</v>
      </c>
      <c r="D36" s="2">
        <v>15</v>
      </c>
      <c r="E36" s="1"/>
      <c r="F36" s="17">
        <v>0</v>
      </c>
      <c r="G36" s="17">
        <f t="shared" ref="G36" si="12">SUM(H36:J36)</f>
        <v>0</v>
      </c>
      <c r="H36" s="17">
        <v>0</v>
      </c>
      <c r="I36" s="17">
        <v>0</v>
      </c>
      <c r="J36" s="17">
        <f t="shared" si="11"/>
        <v>0</v>
      </c>
      <c r="K36" s="17"/>
      <c r="L36" s="17"/>
      <c r="M36" s="17"/>
      <c r="N36" s="17"/>
      <c r="P36" s="5" t="str">
        <f t="shared" si="10"/>
        <v/>
      </c>
    </row>
    <row r="37" spans="1:16" ht="19.5" hidden="1" customHeight="1" x14ac:dyDescent="0.25">
      <c r="C37" s="1" t="s">
        <v>37</v>
      </c>
      <c r="E37" s="1"/>
      <c r="F37" s="17"/>
      <c r="G37" s="17"/>
      <c r="H37" s="17"/>
      <c r="I37" s="17"/>
      <c r="J37" s="17"/>
      <c r="K37" s="17"/>
      <c r="L37" s="17"/>
      <c r="M37" s="17"/>
      <c r="N37" s="17"/>
      <c r="P37" s="5" t="str">
        <f t="shared" si="10"/>
        <v/>
      </c>
    </row>
    <row r="38" spans="1:16" ht="19.5" hidden="1" customHeight="1" x14ac:dyDescent="0.25">
      <c r="C38" s="1" t="s">
        <v>38</v>
      </c>
      <c r="E38" s="1"/>
      <c r="F38" s="17"/>
      <c r="G38" s="17"/>
      <c r="H38" s="17"/>
      <c r="I38" s="17"/>
      <c r="J38" s="17"/>
      <c r="K38" s="17"/>
      <c r="L38" s="17"/>
      <c r="M38" s="17"/>
      <c r="N38" s="17"/>
      <c r="P38" s="5" t="str">
        <f t="shared" si="10"/>
        <v/>
      </c>
    </row>
    <row r="39" spans="1:16" ht="19.5" hidden="1" customHeight="1" x14ac:dyDescent="0.25">
      <c r="C39" s="1" t="s">
        <v>39</v>
      </c>
      <c r="D39" s="2">
        <v>16</v>
      </c>
      <c r="F39" s="3">
        <v>0</v>
      </c>
      <c r="G39" s="3">
        <f>SUM(H39:J39)</f>
        <v>-7689565.2199999997</v>
      </c>
      <c r="H39" s="3">
        <v>-7689565.2199999997</v>
      </c>
      <c r="I39" s="3">
        <v>0</v>
      </c>
      <c r="J39" s="3">
        <f>SUM(K39:N39)</f>
        <v>0</v>
      </c>
      <c r="L39" s="3">
        <v>0</v>
      </c>
      <c r="P39" s="5" t="str">
        <f t="shared" si="10"/>
        <v/>
      </c>
    </row>
    <row r="40" spans="1:16" x14ac:dyDescent="0.25">
      <c r="A40" s="26" t="s">
        <v>40</v>
      </c>
      <c r="B40" s="26"/>
      <c r="C40" s="10" t="s">
        <v>27</v>
      </c>
      <c r="F40" s="18">
        <f>SUM(F34:F39)</f>
        <v>-27298562.019999992</v>
      </c>
      <c r="G40" s="18">
        <f>SUM(G34:G39)</f>
        <v>-46987312.361124992</v>
      </c>
      <c r="H40" s="18">
        <f t="shared" ref="H40:N40" si="13">SUM(H34:H39)</f>
        <v>-18203751.971124992</v>
      </c>
      <c r="I40" s="18">
        <f t="shared" si="13"/>
        <v>-452854</v>
      </c>
      <c r="J40" s="18">
        <f t="shared" si="13"/>
        <v>-28330706.390000001</v>
      </c>
      <c r="K40" s="18">
        <f t="shared" si="13"/>
        <v>-22957052.640000001</v>
      </c>
      <c r="L40" s="18">
        <f t="shared" si="13"/>
        <v>0</v>
      </c>
      <c r="M40" s="18">
        <f t="shared" si="13"/>
        <v>-66995</v>
      </c>
      <c r="N40" s="18">
        <f t="shared" si="13"/>
        <v>-5306658.75</v>
      </c>
      <c r="P40" s="5">
        <v>1</v>
      </c>
    </row>
    <row r="41" spans="1:16" x14ac:dyDescent="0.25">
      <c r="B41" s="10" t="s">
        <v>41</v>
      </c>
      <c r="F41" s="18">
        <f>F32+F40</f>
        <v>-27298562.019999992</v>
      </c>
      <c r="G41" s="18">
        <f>G32+G40</f>
        <v>-46987312.361124992</v>
      </c>
      <c r="H41" s="18">
        <f t="shared" ref="H41:N41" si="14">H32+H40</f>
        <v>-18203751.971124992</v>
      </c>
      <c r="I41" s="18">
        <f t="shared" si="14"/>
        <v>-452854</v>
      </c>
      <c r="J41" s="18">
        <f t="shared" si="14"/>
        <v>-28330706.390000001</v>
      </c>
      <c r="K41" s="18">
        <f t="shared" si="14"/>
        <v>-22957052.640000001</v>
      </c>
      <c r="L41" s="18">
        <f t="shared" si="14"/>
        <v>0</v>
      </c>
      <c r="M41" s="18">
        <f t="shared" si="14"/>
        <v>-66995</v>
      </c>
      <c r="N41" s="18">
        <f t="shared" si="14"/>
        <v>-5306658.75</v>
      </c>
      <c r="P41" s="5">
        <v>1</v>
      </c>
    </row>
    <row r="42" spans="1:16" s="19" customFormat="1" x14ac:dyDescent="0.25">
      <c r="A42" s="27"/>
      <c r="B42" s="28" t="s">
        <v>42</v>
      </c>
      <c r="C42" s="21"/>
      <c r="D42" s="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5">
        <v>1</v>
      </c>
    </row>
    <row r="43" spans="1:16" x14ac:dyDescent="0.25">
      <c r="A43" s="26"/>
      <c r="B43" s="29" t="s">
        <v>12</v>
      </c>
      <c r="P43" s="5">
        <v>1</v>
      </c>
    </row>
    <row r="44" spans="1:16" ht="19.5" hidden="1" customHeight="1" x14ac:dyDescent="0.25">
      <c r="A44" s="26"/>
      <c r="B44" s="26"/>
      <c r="C44" s="1" t="s">
        <v>43</v>
      </c>
      <c r="D44" s="2">
        <v>18</v>
      </c>
      <c r="E44" s="1"/>
      <c r="F44" s="17">
        <v>0</v>
      </c>
      <c r="G44" s="17">
        <f t="shared" ref="G44:G45" si="15">SUM(H44:J44)</f>
        <v>0</v>
      </c>
      <c r="H44" s="17">
        <v>0</v>
      </c>
      <c r="I44" s="17">
        <v>0</v>
      </c>
      <c r="J44" s="17">
        <f t="shared" ref="J44:J45" si="16">SUM(K44:N44)</f>
        <v>0</v>
      </c>
      <c r="K44" s="17">
        <v>0</v>
      </c>
      <c r="L44" s="17">
        <v>0</v>
      </c>
      <c r="M44" s="17">
        <v>0</v>
      </c>
      <c r="N44" s="17">
        <v>0</v>
      </c>
      <c r="P44" s="5" t="str">
        <f>IF(F44&lt;&gt;0,1,"")</f>
        <v/>
      </c>
    </row>
    <row r="45" spans="1:16" ht="19.5" hidden="1" customHeight="1" x14ac:dyDescent="0.25">
      <c r="A45" s="26"/>
      <c r="B45" s="26"/>
      <c r="C45" s="1" t="s">
        <v>44</v>
      </c>
      <c r="D45" s="2">
        <v>17</v>
      </c>
      <c r="F45" s="3">
        <v>0</v>
      </c>
      <c r="G45" s="3">
        <f t="shared" si="15"/>
        <v>0</v>
      </c>
      <c r="H45" s="3">
        <v>0</v>
      </c>
      <c r="I45" s="3">
        <v>0</v>
      </c>
      <c r="J45" s="3">
        <f t="shared" si="16"/>
        <v>0</v>
      </c>
      <c r="P45" s="5" t="str">
        <f>IF(F45+G45&lt;&gt;0,1,"")</f>
        <v/>
      </c>
    </row>
    <row r="46" spans="1:16" x14ac:dyDescent="0.25">
      <c r="A46" s="26"/>
      <c r="B46" s="26"/>
      <c r="C46" s="10" t="s">
        <v>20</v>
      </c>
      <c r="F46" s="18">
        <f>SUM(F44:F45)</f>
        <v>0</v>
      </c>
      <c r="G46" s="18">
        <f>SUM(G44:G45)</f>
        <v>0</v>
      </c>
      <c r="H46" s="18">
        <f t="shared" ref="H46:N46" si="17">SUM(H44:H45)</f>
        <v>0</v>
      </c>
      <c r="I46" s="18">
        <f t="shared" si="17"/>
        <v>0</v>
      </c>
      <c r="J46" s="18">
        <f t="shared" si="17"/>
        <v>0</v>
      </c>
      <c r="K46" s="18">
        <f t="shared" si="17"/>
        <v>0</v>
      </c>
      <c r="L46" s="18">
        <f t="shared" si="17"/>
        <v>0</v>
      </c>
      <c r="M46" s="18">
        <f t="shared" si="17"/>
        <v>0</v>
      </c>
      <c r="N46" s="18">
        <f t="shared" si="17"/>
        <v>0</v>
      </c>
      <c r="P46" s="5">
        <v>1</v>
      </c>
    </row>
    <row r="47" spans="1:16" x14ac:dyDescent="0.25">
      <c r="A47" s="26"/>
      <c r="B47" s="29" t="s">
        <v>21</v>
      </c>
      <c r="P47" s="5">
        <v>1</v>
      </c>
    </row>
    <row r="48" spans="1:16" ht="19.5" hidden="1" customHeight="1" x14ac:dyDescent="0.25">
      <c r="A48" s="26"/>
      <c r="B48" s="26"/>
      <c r="C48" s="1" t="s">
        <v>45</v>
      </c>
      <c r="E48" s="1"/>
      <c r="F48" s="17"/>
      <c r="G48" s="17"/>
      <c r="H48" s="17"/>
      <c r="I48" s="17"/>
      <c r="J48" s="17"/>
      <c r="K48" s="17"/>
      <c r="L48" s="17"/>
      <c r="M48" s="17"/>
      <c r="N48" s="17"/>
      <c r="P48" s="5" t="str">
        <f>IF(F48&lt;&gt;0,1,"")</f>
        <v/>
      </c>
    </row>
    <row r="49" spans="1:16" ht="19.5" hidden="1" customHeight="1" x14ac:dyDescent="0.25">
      <c r="A49" s="26"/>
      <c r="B49" s="26"/>
      <c r="C49" s="1" t="s">
        <v>46</v>
      </c>
      <c r="D49" s="2">
        <v>19</v>
      </c>
      <c r="E49" s="1"/>
      <c r="F49" s="17">
        <v>0</v>
      </c>
      <c r="G49" s="17">
        <f t="shared" ref="G49" si="18">SUM(H49:J49)</f>
        <v>0</v>
      </c>
      <c r="H49" s="17">
        <v>0</v>
      </c>
      <c r="I49" s="17">
        <v>0</v>
      </c>
      <c r="J49" s="17">
        <f t="shared" ref="J49:J50" si="19">SUM(K49:N49)</f>
        <v>0</v>
      </c>
      <c r="K49" s="17"/>
      <c r="L49" s="17"/>
      <c r="M49" s="17"/>
      <c r="N49" s="17"/>
      <c r="P49" s="5" t="str">
        <f>IF(F49&lt;&gt;0,1,"")</f>
        <v/>
      </c>
    </row>
    <row r="50" spans="1:16" ht="19.5" customHeight="1" x14ac:dyDescent="0.25">
      <c r="A50" s="26"/>
      <c r="B50" s="26"/>
      <c r="C50" s="1" t="s">
        <v>47</v>
      </c>
      <c r="D50" s="2">
        <v>20</v>
      </c>
      <c r="F50" s="3">
        <v>-3287126.0599999987</v>
      </c>
      <c r="G50" s="3">
        <v>-2995181.5200000033</v>
      </c>
      <c r="H50" s="3">
        <v>-2995181.5200000033</v>
      </c>
      <c r="I50" s="3">
        <v>0</v>
      </c>
      <c r="J50" s="3">
        <f t="shared" si="19"/>
        <v>0</v>
      </c>
      <c r="P50" s="5">
        <f>IF(F50&lt;&gt;0,1,"")</f>
        <v>1</v>
      </c>
    </row>
    <row r="51" spans="1:16" x14ac:dyDescent="0.25">
      <c r="A51" s="26" t="s">
        <v>40</v>
      </c>
      <c r="B51" s="26"/>
      <c r="C51" s="10" t="s">
        <v>27</v>
      </c>
      <c r="F51" s="18">
        <f>SUM(F49:F50)</f>
        <v>-3287126.0599999987</v>
      </c>
      <c r="G51" s="18">
        <f>SUM(G49:G50)</f>
        <v>-2995181.5200000033</v>
      </c>
      <c r="H51" s="18">
        <f t="shared" ref="H51:N51" si="20">SUM(H49:H50)</f>
        <v>-2995181.5200000033</v>
      </c>
      <c r="I51" s="18">
        <f t="shared" si="20"/>
        <v>0</v>
      </c>
      <c r="J51" s="18">
        <f t="shared" si="20"/>
        <v>0</v>
      </c>
      <c r="K51" s="18">
        <f t="shared" si="20"/>
        <v>0</v>
      </c>
      <c r="L51" s="18">
        <f t="shared" si="20"/>
        <v>0</v>
      </c>
      <c r="M51" s="18">
        <f t="shared" si="20"/>
        <v>0</v>
      </c>
      <c r="N51" s="18">
        <f t="shared" si="20"/>
        <v>0</v>
      </c>
      <c r="P51" s="5">
        <v>1</v>
      </c>
    </row>
    <row r="52" spans="1:16" s="36" customFormat="1" ht="19.5" customHeight="1" x14ac:dyDescent="0.25">
      <c r="A52" s="30"/>
      <c r="B52" s="31" t="s">
        <v>48</v>
      </c>
      <c r="C52" s="30"/>
      <c r="D52" s="2"/>
      <c r="E52" s="32"/>
      <c r="F52" s="33">
        <f>F46+F51</f>
        <v>-3287126.0599999987</v>
      </c>
      <c r="G52" s="33">
        <f>G46+G51</f>
        <v>-2995181.5200000033</v>
      </c>
      <c r="H52" s="33">
        <f t="shared" ref="H52:N52" si="21">H46+H51</f>
        <v>-2995181.5200000033</v>
      </c>
      <c r="I52" s="33">
        <f t="shared" si="21"/>
        <v>0</v>
      </c>
      <c r="J52" s="33">
        <f t="shared" si="21"/>
        <v>0</v>
      </c>
      <c r="K52" s="33">
        <f t="shared" si="21"/>
        <v>0</v>
      </c>
      <c r="L52" s="33">
        <f t="shared" si="21"/>
        <v>0</v>
      </c>
      <c r="M52" s="33">
        <f t="shared" si="21"/>
        <v>0</v>
      </c>
      <c r="N52" s="33">
        <f t="shared" si="21"/>
        <v>0</v>
      </c>
      <c r="O52" s="34"/>
      <c r="P52" s="35">
        <v>1</v>
      </c>
    </row>
    <row r="53" spans="1:16" s="36" customFormat="1" ht="19.5" customHeight="1" x14ac:dyDescent="0.25">
      <c r="A53" s="30"/>
      <c r="B53" s="31" t="s">
        <v>49</v>
      </c>
      <c r="C53" s="30"/>
      <c r="D53" s="2"/>
      <c r="E53" s="32"/>
      <c r="F53" s="37">
        <f>F25+F41+F52</f>
        <v>-49004870.780000016</v>
      </c>
      <c r="G53" s="37">
        <f>G25+G41+G52</f>
        <v>4723692.2988750115</v>
      </c>
      <c r="H53" s="37">
        <f t="shared" ref="H53:N53" si="22">H25+H41+H52</f>
        <v>13911511.168875016</v>
      </c>
      <c r="I53" s="37">
        <f t="shared" si="22"/>
        <v>500731.82999999914</v>
      </c>
      <c r="J53" s="37">
        <f t="shared" si="22"/>
        <v>-9688550.700000003</v>
      </c>
      <c r="K53" s="37">
        <f t="shared" si="22"/>
        <v>-5745914.2200000025</v>
      </c>
      <c r="L53" s="37">
        <f t="shared" si="22"/>
        <v>398962.4700000002</v>
      </c>
      <c r="M53" s="37">
        <f t="shared" si="22"/>
        <v>-233684.80000000005</v>
      </c>
      <c r="N53" s="37">
        <f t="shared" si="22"/>
        <v>-4107914.15</v>
      </c>
      <c r="O53" s="34"/>
      <c r="P53" s="35">
        <v>1</v>
      </c>
    </row>
    <row r="54" spans="1:16" s="36" customFormat="1" ht="19.5" customHeight="1" x14ac:dyDescent="0.25">
      <c r="A54" s="30"/>
      <c r="B54" s="31" t="s">
        <v>50</v>
      </c>
      <c r="C54" s="30"/>
      <c r="D54" s="2">
        <v>0</v>
      </c>
      <c r="E54" s="32"/>
      <c r="F54" s="37">
        <v>156096406.6411249</v>
      </c>
      <c r="G54" s="37">
        <f>SUM(H54:J54)</f>
        <v>79215807.160000011</v>
      </c>
      <c r="H54" s="37">
        <v>46338260.420000009</v>
      </c>
      <c r="I54" s="37">
        <v>1776345.4099999992</v>
      </c>
      <c r="J54" s="37">
        <v>31101201.330000006</v>
      </c>
      <c r="K54" s="37">
        <v>25673787.640000004</v>
      </c>
      <c r="L54" s="37">
        <v>109035.41999999994</v>
      </c>
      <c r="M54" s="37">
        <v>475180.20999999985</v>
      </c>
      <c r="N54" s="37">
        <v>4843198.0600000005</v>
      </c>
      <c r="O54" s="34"/>
      <c r="P54" s="35">
        <v>1</v>
      </c>
    </row>
    <row r="55" spans="1:16" s="36" customFormat="1" ht="19.5" customHeight="1" thickBot="1" x14ac:dyDescent="0.3">
      <c r="A55" s="30"/>
      <c r="B55" s="31" t="s">
        <v>51</v>
      </c>
      <c r="C55" s="30"/>
      <c r="D55" s="2"/>
      <c r="E55" s="32"/>
      <c r="F55" s="38">
        <f>F53+F54</f>
        <v>107091535.86112489</v>
      </c>
      <c r="G55" s="38">
        <f>G53+G54</f>
        <v>83939499.45887503</v>
      </c>
      <c r="H55" s="38">
        <f t="shared" ref="H55:N55" si="23">H53+H54</f>
        <v>60249771.588875026</v>
      </c>
      <c r="I55" s="38">
        <f t="shared" si="23"/>
        <v>2277077.2399999984</v>
      </c>
      <c r="J55" s="38">
        <f t="shared" si="23"/>
        <v>21412650.630000003</v>
      </c>
      <c r="K55" s="38">
        <f t="shared" si="23"/>
        <v>19927873.420000002</v>
      </c>
      <c r="L55" s="38">
        <f t="shared" si="23"/>
        <v>507997.89000000013</v>
      </c>
      <c r="M55" s="38">
        <f t="shared" si="23"/>
        <v>241495.4099999998</v>
      </c>
      <c r="N55" s="38">
        <f t="shared" si="23"/>
        <v>735283.91000000061</v>
      </c>
      <c r="O55" s="34"/>
      <c r="P55" s="35">
        <v>1</v>
      </c>
    </row>
    <row r="56" spans="1:16" ht="16.5" hidden="1" thickTop="1" x14ac:dyDescent="0.25">
      <c r="B56" s="1" t="s">
        <v>52</v>
      </c>
      <c r="G56" s="3">
        <v>83939499.459999993</v>
      </c>
      <c r="H56" s="3">
        <v>60249771.588875026</v>
      </c>
      <c r="I56" s="3">
        <v>2277077.2400000002</v>
      </c>
      <c r="J56" s="3">
        <v>21412650.629999999</v>
      </c>
      <c r="K56" s="3">
        <v>19927873.420000002</v>
      </c>
      <c r="L56" s="3">
        <v>507997.89000000013</v>
      </c>
      <c r="M56" s="3">
        <v>241495.4099999998</v>
      </c>
      <c r="N56" s="3">
        <v>735283.91000000015</v>
      </c>
    </row>
    <row r="57" spans="1:16" ht="16.5" hidden="1" thickTop="1" x14ac:dyDescent="0.25">
      <c r="A57" s="41" t="s">
        <v>57</v>
      </c>
      <c r="B57" s="42"/>
      <c r="C57" s="42"/>
      <c r="E57" s="42"/>
      <c r="F57" s="43"/>
      <c r="G57" s="43"/>
    </row>
    <row r="58" spans="1:16" ht="16.5" thickTop="1" x14ac:dyDescent="0.25">
      <c r="A58" s="41"/>
      <c r="B58" s="42"/>
      <c r="C58" s="42"/>
      <c r="E58" s="42"/>
      <c r="F58" s="43"/>
      <c r="G58" s="43"/>
    </row>
    <row r="59" spans="1:16" x14ac:dyDescent="0.25">
      <c r="H59" s="3">
        <f t="shared" ref="H59:N59" si="24">H55-H56</f>
        <v>0</v>
      </c>
      <c r="I59" s="3">
        <f t="shared" si="24"/>
        <v>0</v>
      </c>
      <c r="J59" s="3">
        <f t="shared" si="24"/>
        <v>0</v>
      </c>
      <c r="K59" s="3">
        <f t="shared" si="24"/>
        <v>0</v>
      </c>
      <c r="L59" s="3">
        <f t="shared" si="24"/>
        <v>0</v>
      </c>
      <c r="M59" s="3">
        <f t="shared" si="24"/>
        <v>0</v>
      </c>
      <c r="N59" s="3">
        <f t="shared" si="24"/>
        <v>0</v>
      </c>
    </row>
    <row r="60" spans="1:16" x14ac:dyDescent="0.25">
      <c r="K60" s="3">
        <f>J59-K59</f>
        <v>0</v>
      </c>
    </row>
    <row r="61" spans="1:16" x14ac:dyDescent="0.25">
      <c r="B61" s="40" t="s">
        <v>53</v>
      </c>
      <c r="E61" s="40" t="s">
        <v>55</v>
      </c>
    </row>
    <row r="62" spans="1:16" x14ac:dyDescent="0.25">
      <c r="B62" s="39" t="s">
        <v>54</v>
      </c>
      <c r="E62" s="39" t="s">
        <v>56</v>
      </c>
    </row>
  </sheetData>
  <autoFilter ref="A1:P57">
    <filterColumn colId="15">
      <customFilters>
        <customFilter operator="notEqual" val=" "/>
      </customFilters>
    </filterColumn>
  </autoFilter>
  <printOptions horizontalCentered="1"/>
  <pageMargins left="0.75" right="0.75" top="0.75" bottom="0.75" header="0.5" footer="0.5"/>
  <pageSetup scale="9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CashFlows.Comp </vt:lpstr>
      <vt:lpstr>'CashFlows.Comp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ACCTGPC2</cp:lastModifiedBy>
  <cp:lastPrinted>2017-10-27T04:04:16Z</cp:lastPrinted>
  <dcterms:created xsi:type="dcterms:W3CDTF">2017-05-07T11:17:53Z</dcterms:created>
  <dcterms:modified xsi:type="dcterms:W3CDTF">2017-10-27T07:26:12Z</dcterms:modified>
</cp:coreProperties>
</file>