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F:\Documents\MACO Files\MACO FILES\Working Papers 2017\Schedules 2017\DILG 2017\DILG Reports CY 2016\Local Disaster Risk Reduction and Management Fund Utilization\"/>
    </mc:Choice>
  </mc:AlternateContent>
  <bookViews>
    <workbookView xWindow="0" yWindow="0" windowWidth="23040" windowHeight="9060" activeTab="1"/>
  </bookViews>
  <sheets>
    <sheet name="Utilization Reportv1" sheetId="1" r:id="rId1"/>
    <sheet name="Utilization Reportv2" sheetId="2" r:id="rId2"/>
  </sheets>
  <definedNames>
    <definedName name="_xlnm.Print_Area" localSheetId="0">'Utilization Reportv1'!$A$1:$H$83</definedName>
    <definedName name="_xlnm.Print_Area" localSheetId="1">'Utilization Reportv2'!$A$1:$H$82</definedName>
    <definedName name="_xlnm.Print_Titles" localSheetId="0">'Utilization Reportv1'!$1:$6</definedName>
    <definedName name="_xlnm.Print_Titles" localSheetId="1">'Utilization Reportv2'!$1:$6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  <c r="D9" i="2"/>
  <c r="H9" i="2"/>
  <c r="D10" i="2"/>
  <c r="H10" i="2" s="1"/>
  <c r="D12" i="2"/>
  <c r="H12" i="2"/>
  <c r="H14" i="2"/>
  <c r="H15" i="2"/>
  <c r="H16" i="2"/>
  <c r="H17" i="2"/>
  <c r="H18" i="2"/>
  <c r="F19" i="2"/>
  <c r="H19" i="2" s="1"/>
  <c r="C20" i="2"/>
  <c r="E20" i="2"/>
  <c r="G20" i="2"/>
  <c r="D23" i="2"/>
  <c r="H23" i="2"/>
  <c r="H24" i="2"/>
  <c r="H25" i="2"/>
  <c r="H26" i="2"/>
  <c r="H27" i="2"/>
  <c r="H28" i="2"/>
  <c r="H29" i="2"/>
  <c r="H30" i="2"/>
  <c r="H31" i="2"/>
  <c r="H32" i="2"/>
  <c r="H33" i="2"/>
  <c r="H34" i="2"/>
  <c r="C35" i="2"/>
  <c r="D35" i="2"/>
  <c r="E35" i="2"/>
  <c r="F35" i="2"/>
  <c r="G35" i="2"/>
  <c r="H37" i="2"/>
  <c r="H38" i="2"/>
  <c r="H65" i="2" s="1"/>
  <c r="H39" i="2"/>
  <c r="H40" i="2"/>
  <c r="H41" i="2"/>
  <c r="H42" i="2"/>
  <c r="H43" i="2"/>
  <c r="H44" i="2"/>
  <c r="H45" i="2"/>
  <c r="H46" i="2"/>
  <c r="H47" i="2"/>
  <c r="H48" i="2"/>
  <c r="H49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C65" i="2"/>
  <c r="D65" i="2"/>
  <c r="E65" i="2"/>
  <c r="F65" i="2"/>
  <c r="G65" i="2"/>
  <c r="H67" i="2"/>
  <c r="H68" i="2" s="1"/>
  <c r="C68" i="2"/>
  <c r="D68" i="2"/>
  <c r="E68" i="2"/>
  <c r="F68" i="2"/>
  <c r="G68" i="2"/>
  <c r="H70" i="2"/>
  <c r="H71" i="2"/>
  <c r="H72" i="2"/>
  <c r="H73" i="2"/>
  <c r="C74" i="2"/>
  <c r="D74" i="2"/>
  <c r="E74" i="2"/>
  <c r="F74" i="2"/>
  <c r="G74" i="2"/>
  <c r="H74" i="2" l="1"/>
  <c r="D75" i="2"/>
  <c r="F20" i="2"/>
  <c r="F75" i="2"/>
  <c r="F76" i="2" s="1"/>
  <c r="E75" i="2"/>
  <c r="E76" i="2" s="1"/>
  <c r="G75" i="2"/>
  <c r="G76" i="2" s="1"/>
  <c r="D20" i="2"/>
  <c r="D76" i="2" s="1"/>
  <c r="C75" i="2"/>
  <c r="C76" i="2" s="1"/>
  <c r="H35" i="2"/>
  <c r="H75" i="2" s="1"/>
  <c r="H20" i="2"/>
  <c r="F19" i="1"/>
  <c r="H76" i="2" l="1"/>
  <c r="D23" i="1"/>
  <c r="D74" i="1"/>
  <c r="F74" i="1"/>
  <c r="H28" i="1" l="1"/>
  <c r="D65" i="1"/>
  <c r="H67" i="1"/>
  <c r="D35" i="1" l="1"/>
  <c r="C9" i="1"/>
  <c r="D9" i="1"/>
  <c r="D10" i="1"/>
  <c r="E74" i="1"/>
  <c r="G74" i="1" l="1"/>
  <c r="C74" i="1"/>
  <c r="H52" i="1"/>
  <c r="H51" i="1"/>
  <c r="H47" i="1"/>
  <c r="H55" i="1"/>
  <c r="H43" i="1"/>
  <c r="H44" i="1"/>
  <c r="H46" i="1"/>
  <c r="H49" i="1"/>
  <c r="H48" i="1"/>
  <c r="H38" i="1"/>
  <c r="H56" i="1"/>
  <c r="H58" i="1"/>
  <c r="H40" i="1"/>
  <c r="H41" i="1"/>
  <c r="H53" i="1"/>
  <c r="H60" i="1"/>
  <c r="H61" i="1"/>
  <c r="H57" i="1"/>
  <c r="H64" i="1"/>
  <c r="H62" i="1"/>
  <c r="H59" i="1"/>
  <c r="H39" i="1"/>
  <c r="H42" i="1"/>
  <c r="H54" i="1"/>
  <c r="H63" i="1"/>
  <c r="H37" i="1"/>
  <c r="C20" i="1"/>
  <c r="E20" i="1"/>
  <c r="F20" i="1"/>
  <c r="G20" i="1"/>
  <c r="E35" i="1"/>
  <c r="F35" i="1"/>
  <c r="G35" i="1"/>
  <c r="C35" i="1"/>
  <c r="E65" i="1"/>
  <c r="F65" i="1"/>
  <c r="G65" i="1"/>
  <c r="C65" i="1"/>
  <c r="H26" i="1"/>
  <c r="H29" i="1"/>
  <c r="H70" i="1" l="1"/>
  <c r="H72" i="1"/>
  <c r="H71" i="1"/>
  <c r="H73" i="1" l="1"/>
  <c r="H74" i="1" s="1"/>
  <c r="D68" i="1"/>
  <c r="D75" i="1" s="1"/>
  <c r="E68" i="1"/>
  <c r="E75" i="1" s="1"/>
  <c r="F68" i="1"/>
  <c r="F75" i="1" s="1"/>
  <c r="G68" i="1"/>
  <c r="G75" i="1" s="1"/>
  <c r="C68" i="1"/>
  <c r="C75" i="1" s="1"/>
  <c r="C76" i="1" s="1"/>
  <c r="H45" i="1"/>
  <c r="H65" i="1" s="1"/>
  <c r="E76" i="1" l="1"/>
  <c r="F76" i="1"/>
  <c r="G76" i="1"/>
  <c r="H23" i="1"/>
  <c r="H25" i="1"/>
  <c r="H24" i="1"/>
  <c r="H31" i="1"/>
  <c r="H32" i="1"/>
  <c r="H30" i="1"/>
  <c r="H34" i="1"/>
  <c r="H27" i="1"/>
  <c r="H33" i="1"/>
  <c r="H10" i="1"/>
  <c r="H18" i="1"/>
  <c r="H17" i="1"/>
  <c r="H16" i="1"/>
  <c r="H15" i="1"/>
  <c r="H14" i="1"/>
  <c r="H19" i="1"/>
  <c r="H9" i="1"/>
  <c r="D12" i="1"/>
  <c r="H12" i="1" l="1"/>
  <c r="H20" i="1" s="1"/>
  <c r="D20" i="1"/>
  <c r="D76" i="1" s="1"/>
  <c r="H35" i="1"/>
  <c r="H68" i="1" l="1"/>
  <c r="H75" i="1" s="1"/>
  <c r="H76" i="1" l="1"/>
</calcChain>
</file>

<file path=xl/sharedStrings.xml><?xml version="1.0" encoding="utf-8"?>
<sst xmlns="http://schemas.openxmlformats.org/spreadsheetml/2006/main" count="170" uniqueCount="85">
  <si>
    <t>MUNICIPAL GOVERNMENT OF GLORIA</t>
  </si>
  <si>
    <t>Report on Utilization of Disaster Risk Reduction and Management Fund</t>
  </si>
  <si>
    <t>Particulars</t>
  </si>
  <si>
    <t>LDRRMF</t>
  </si>
  <si>
    <t>NDRRMF</t>
  </si>
  <si>
    <t>From Other LGUs</t>
  </si>
  <si>
    <t>From Other Sources</t>
  </si>
  <si>
    <t>Total</t>
  </si>
  <si>
    <t>Quick Response Fund (QRF) 30%</t>
  </si>
  <si>
    <t>Mitigation Fund 70%</t>
  </si>
  <si>
    <t>A. Source of Funds</t>
  </si>
  <si>
    <t>Current Appropriation</t>
  </si>
  <si>
    <t>MOOE</t>
  </si>
  <si>
    <t>Capital Outlay</t>
  </si>
  <si>
    <t>Continuing Appropriation</t>
  </si>
  <si>
    <t>Special Trust Fund</t>
  </si>
  <si>
    <t>CY 2015</t>
  </si>
  <si>
    <t>CY 2014</t>
  </si>
  <si>
    <t>CY 2013</t>
  </si>
  <si>
    <t>Transfers/Grants</t>
  </si>
  <si>
    <t>Total Funds Available</t>
  </si>
  <si>
    <t>B. Utilization</t>
  </si>
  <si>
    <t>Current Appropriation - MOOE</t>
  </si>
  <si>
    <t xml:space="preserve">Travelling Expenses - Local </t>
  </si>
  <si>
    <t xml:space="preserve">Training Expenses </t>
  </si>
  <si>
    <t xml:space="preserve">Other Supplies Expenses </t>
  </si>
  <si>
    <t>Current Appropriation - Capital Outlay</t>
  </si>
  <si>
    <t>Continuing Appropriation - Capital Outlay</t>
  </si>
  <si>
    <t>Total Utilization</t>
  </si>
  <si>
    <t>Unutilized Balance</t>
  </si>
  <si>
    <t>RODERICK B. LOGDAT</t>
  </si>
  <si>
    <t>Municipal Accountant</t>
  </si>
  <si>
    <t>CY 2012</t>
  </si>
  <si>
    <t>CY 2011</t>
  </si>
  <si>
    <t>Rescue Can , Rescue Bouy</t>
  </si>
  <si>
    <t>Flotation Water Rescue Rope</t>
  </si>
  <si>
    <t>Rescue Basket</t>
  </si>
  <si>
    <t>Rescue Throw Bag</t>
  </si>
  <si>
    <t>Heavy Duty Retractable Tent</t>
  </si>
  <si>
    <t>Binocular</t>
  </si>
  <si>
    <t>Night Vision Binocular</t>
  </si>
  <si>
    <t>Medical Oxygen Tank w regulator</t>
  </si>
  <si>
    <t>Siren Vertical Mounting</t>
  </si>
  <si>
    <t>Paging System</t>
  </si>
  <si>
    <t>Traction Splint</t>
  </si>
  <si>
    <t>Wrist Brace Splint</t>
  </si>
  <si>
    <t>Full Elbow Serplint Brace Immobilizer</t>
  </si>
  <si>
    <t>Universal Rolled Splint</t>
  </si>
  <si>
    <t>C-Splint</t>
  </si>
  <si>
    <t>LED Head Light</t>
  </si>
  <si>
    <t>Pro-Gear Elite Cooler 45Qt</t>
  </si>
  <si>
    <t xml:space="preserve">Printing &amp; Binding Expenses </t>
  </si>
  <si>
    <t xml:space="preserve">Rep. &amp; Maint. - Communication Equipment </t>
  </si>
  <si>
    <t xml:space="preserve">Rep. &amp; Maint. - Other Machineries &amp; Equipment </t>
  </si>
  <si>
    <t xml:space="preserve">Insurance Expenses </t>
  </si>
  <si>
    <t>MDRRM Fence &amp; Garage</t>
  </si>
  <si>
    <t>DRRM Equipment Steel Rack</t>
  </si>
  <si>
    <t>Utility Rope</t>
  </si>
  <si>
    <t>Torpido Bouy</t>
  </si>
  <si>
    <t>Spine Splint Extrication Device</t>
  </si>
  <si>
    <t>Leg Splint/Immobilizer</t>
  </si>
  <si>
    <t>Rechargeable Emergency Light</t>
  </si>
  <si>
    <t>Canteen Water Bottle</t>
  </si>
  <si>
    <t xml:space="preserve">Other Supplies Inventory </t>
  </si>
  <si>
    <t>Total Special Trust Fund</t>
  </si>
  <si>
    <t>Total Current Appropriation - MOOE</t>
  </si>
  <si>
    <t>Total Current Appropriation - Capital Outlay</t>
  </si>
  <si>
    <t>Total Continuing Appropriation - Capital Outlay</t>
  </si>
  <si>
    <t xml:space="preserve">Recflectorized Traffic cone </t>
  </si>
  <si>
    <t>Foot Ankle Brace Immobilizer</t>
  </si>
  <si>
    <t>Other MOOE</t>
  </si>
  <si>
    <t>Rep. &amp; Maint. - Motor Vehicles</t>
  </si>
  <si>
    <t>Gasoline, Oil &amp; Lubricants Expenses</t>
  </si>
  <si>
    <t>Rescue Life Vest (Noah) PE Foam</t>
  </si>
  <si>
    <t xml:space="preserve">Rescue Vehicle FB Body KIA K2700 Panoramic </t>
  </si>
  <si>
    <t>Representation Expenses</t>
  </si>
  <si>
    <t>Rice and Groceries for Relief - Typhoon Nona</t>
  </si>
  <si>
    <t>Dunamis 165KVA Power Generator</t>
  </si>
  <si>
    <t>For the Fourth Quarter Ended December 31, 2016</t>
  </si>
  <si>
    <t>I hereby certify that I have reviewed the contents and hereby attest to the veracity and correctness of the data or information</t>
  </si>
  <si>
    <t>contained in this document.</t>
  </si>
  <si>
    <t>Prepared by:</t>
  </si>
  <si>
    <t>JOHN V. SURAT</t>
  </si>
  <si>
    <t>Certified Correct:</t>
  </si>
  <si>
    <t>Disaster Risk Reduction &amp; Management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</si>
</sst>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name val="Times New Roman"/>
      <family val="1"/>
    </font>
    <font>
      <sz val="14"/>
      <color rgb="FFFF0000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</cellStyleXfs>
  <cellXfs count="80">
    <xf numFmtId="0" fontId="0" fillId="0" borderId="0" xfId="0"/>
    <xf numFmtId="0" fontId="4" fillId="0" borderId="0" xfId="0" applyFont="1"/>
    <xf numFmtId="0" fontId="3" fillId="0" borderId="8" xfId="0" applyFont="1" applyBorder="1"/>
    <xf numFmtId="0" fontId="3" fillId="0" borderId="9" xfId="0" applyFont="1" applyBorder="1"/>
    <xf numFmtId="43" fontId="4" fillId="0" borderId="8" xfId="1" applyFont="1" applyBorder="1"/>
    <xf numFmtId="0" fontId="4" fillId="0" borderId="8" xfId="0" applyFont="1" applyBorder="1"/>
    <xf numFmtId="164" fontId="4" fillId="0" borderId="8" xfId="0" applyNumberFormat="1" applyFont="1" applyBorder="1"/>
    <xf numFmtId="0" fontId="4" fillId="0" borderId="10" xfId="0" applyFont="1" applyBorder="1"/>
    <xf numFmtId="0" fontId="4" fillId="0" borderId="9" xfId="0" applyFont="1" applyBorder="1"/>
    <xf numFmtId="0" fontId="4" fillId="0" borderId="9" xfId="0" applyFont="1" applyBorder="1" applyAlignment="1"/>
    <xf numFmtId="43" fontId="4" fillId="0" borderId="0" xfId="1" applyFont="1" applyBorder="1"/>
    <xf numFmtId="43" fontId="4" fillId="0" borderId="0" xfId="1" applyFont="1"/>
    <xf numFmtId="43" fontId="4" fillId="0" borderId="0" xfId="0" applyNumberFormat="1" applyFont="1"/>
    <xf numFmtId="0" fontId="4" fillId="0" borderId="5" xfId="0" applyFont="1" applyBorder="1" applyAlignment="1"/>
    <xf numFmtId="0" fontId="4" fillId="0" borderId="6" xfId="0" applyFont="1" applyBorder="1"/>
    <xf numFmtId="164" fontId="4" fillId="0" borderId="8" xfId="2" applyFont="1" applyBorder="1"/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3" fontId="3" fillId="0" borderId="3" xfId="1" applyFont="1" applyBorder="1" applyAlignment="1">
      <alignment vertical="center"/>
    </xf>
    <xf numFmtId="164" fontId="3" fillId="0" borderId="0" xfId="2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/>
    <xf numFmtId="0" fontId="3" fillId="0" borderId="2" xfId="0" applyFont="1" applyBorder="1"/>
    <xf numFmtId="0" fontId="4" fillId="0" borderId="0" xfId="0" applyFont="1" applyBorder="1"/>
    <xf numFmtId="43" fontId="4" fillId="0" borderId="0" xfId="1" applyFont="1" applyFill="1"/>
    <xf numFmtId="43" fontId="6" fillId="0" borderId="0" xfId="1" applyFont="1" applyFill="1"/>
    <xf numFmtId="0" fontId="4" fillId="0" borderId="11" xfId="0" applyFont="1" applyBorder="1"/>
    <xf numFmtId="43" fontId="3" fillId="0" borderId="3" xfId="1" applyFont="1" applyBorder="1"/>
    <xf numFmtId="164" fontId="4" fillId="0" borderId="0" xfId="0" applyNumberFormat="1" applyFont="1"/>
    <xf numFmtId="0" fontId="4" fillId="0" borderId="8" xfId="0" applyFont="1" applyBorder="1" applyAlignment="1"/>
    <xf numFmtId="0" fontId="3" fillId="0" borderId="9" xfId="0" applyFont="1" applyBorder="1" applyAlignment="1">
      <alignment horizontal="left" indent="2"/>
    </xf>
    <xf numFmtId="43" fontId="4" fillId="0" borderId="9" xfId="1" applyFont="1" applyBorder="1"/>
    <xf numFmtId="43" fontId="6" fillId="0" borderId="9" xfId="1" applyFont="1" applyBorder="1"/>
    <xf numFmtId="0" fontId="4" fillId="0" borderId="12" xfId="0" applyFont="1" applyBorder="1"/>
    <xf numFmtId="43" fontId="4" fillId="0" borderId="3" xfId="1" applyFont="1" applyBorder="1"/>
    <xf numFmtId="0" fontId="4" fillId="0" borderId="1" xfId="0" applyFont="1" applyBorder="1"/>
    <xf numFmtId="0" fontId="4" fillId="0" borderId="2" xfId="0" applyFont="1" applyBorder="1"/>
    <xf numFmtId="43" fontId="3" fillId="0" borderId="8" xfId="1" applyFont="1" applyBorder="1"/>
    <xf numFmtId="43" fontId="6" fillId="0" borderId="8" xfId="1" applyFont="1" applyBorder="1"/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3" fontId="3" fillId="0" borderId="13" xfId="1" applyFont="1" applyBorder="1"/>
    <xf numFmtId="164" fontId="4" fillId="0" borderId="0" xfId="2" applyFont="1" applyBorder="1"/>
    <xf numFmtId="0" fontId="4" fillId="0" borderId="0" xfId="0" applyFont="1" applyAlignment="1">
      <alignment horizontal="left" indent="2"/>
    </xf>
    <xf numFmtId="0" fontId="4" fillId="0" borderId="0" xfId="0" applyFont="1" applyAlignment="1"/>
    <xf numFmtId="0" fontId="3" fillId="0" borderId="0" xfId="0" applyFont="1" applyAlignment="1">
      <alignment horizontal="left" indent="2"/>
    </xf>
    <xf numFmtId="43" fontId="3" fillId="0" borderId="0" xfId="1" applyFont="1"/>
    <xf numFmtId="0" fontId="3" fillId="0" borderId="0" xfId="0" applyFont="1" applyAlignment="1"/>
    <xf numFmtId="164" fontId="4" fillId="0" borderId="0" xfId="0" applyNumberFormat="1" applyFont="1" applyAlignment="1"/>
    <xf numFmtId="43" fontId="7" fillId="0" borderId="0" xfId="1" applyFont="1" applyBorder="1"/>
    <xf numFmtId="43" fontId="3" fillId="0" borderId="3" xfId="1" applyFont="1" applyBorder="1" applyAlignment="1">
      <alignment horizontal="center" vertical="center" wrapText="1"/>
    </xf>
    <xf numFmtId="164" fontId="4" fillId="0" borderId="0" xfId="2" applyFont="1"/>
    <xf numFmtId="0" fontId="3" fillId="0" borderId="11" xfId="0" applyFont="1" applyBorder="1"/>
    <xf numFmtId="0" fontId="3" fillId="0" borderId="12" xfId="0" applyFont="1" applyBorder="1" applyAlignment="1">
      <alignment horizontal="left"/>
    </xf>
    <xf numFmtId="164" fontId="3" fillId="0" borderId="0" xfId="0" applyNumberFormat="1" applyFont="1"/>
    <xf numFmtId="0" fontId="3" fillId="0" borderId="0" xfId="0" applyFont="1"/>
    <xf numFmtId="0" fontId="3" fillId="0" borderId="12" xfId="0" applyFont="1" applyBorder="1"/>
    <xf numFmtId="43" fontId="3" fillId="0" borderId="12" xfId="1" applyFont="1" applyBorder="1"/>
    <xf numFmtId="0" fontId="3" fillId="0" borderId="0" xfId="0" applyFont="1" applyBorder="1" applyAlignment="1">
      <alignment vertical="center"/>
    </xf>
    <xf numFmtId="43" fontId="3" fillId="0" borderId="0" xfId="1" applyFont="1" applyBorder="1"/>
    <xf numFmtId="164" fontId="4" fillId="0" borderId="8" xfId="1" applyNumberFormat="1" applyFont="1" applyBorder="1"/>
    <xf numFmtId="164" fontId="3" fillId="0" borderId="3" xfId="1" applyNumberFormat="1" applyFont="1" applyBorder="1"/>
    <xf numFmtId="0" fontId="4" fillId="0" borderId="9" xfId="0" applyFont="1" applyBorder="1" applyAlignment="1">
      <alignment horizontal="left" indent="1"/>
    </xf>
    <xf numFmtId="0" fontId="5" fillId="0" borderId="0" xfId="0" applyFont="1" applyBorder="1"/>
    <xf numFmtId="43" fontId="4" fillId="0" borderId="0" xfId="0" applyNumberFormat="1" applyFont="1" applyBorder="1"/>
    <xf numFmtId="9" fontId="4" fillId="0" borderId="0" xfId="0" applyNumberFormat="1" applyFont="1" applyBorder="1"/>
    <xf numFmtId="164" fontId="3" fillId="0" borderId="0" xfId="0" applyNumberFormat="1" applyFont="1" applyBorder="1" applyAlignment="1">
      <alignment vertical="center"/>
    </xf>
    <xf numFmtId="0" fontId="8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5">
    <cellStyle name="Comma" xfId="1" builtinId="3"/>
    <cellStyle name="Comma 2" xfId="2"/>
    <cellStyle name="Normal" xfId="0" builtinId="0"/>
    <cellStyle name="Normal 2" xfId="3"/>
    <cellStyle name="Normal 2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1047749</xdr:colOff>
      <xdr:row>79</xdr:row>
      <xdr:rowOff>114300</xdr:rowOff>
    </xdr:from>
    <xdr:to>
      <xdr:col>6</xdr:col>
      <xdr:colOff>237332</xdr:colOff>
      <xdr:row>81</xdr:row>
      <xdr:rowOff>219075</xdr:rowOff>
    </xdr:to>
    <xdr:pic>
      <xdr:nvPicPr>
        <xdr:cNvPr id="2" name="Picture 1" descr="erick signature2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48274" y="19573875"/>
          <a:ext cx="2275683" cy="5810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739775</xdr:colOff>
      <xdr:row>3</xdr:row>
      <xdr:rowOff>228600</xdr:rowOff>
    </xdr:to>
    <xdr:pic>
      <xdr:nvPicPr>
        <xdr:cNvPr id="4" name="Picture 3" descr="gloria logo transparent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88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200024</xdr:colOff>
      <xdr:row>78</xdr:row>
      <xdr:rowOff>209550</xdr:rowOff>
    </xdr:from>
    <xdr:ext cx="1790701" cy="457200"/>
    <xdr:pic>
      <xdr:nvPicPr>
        <xdr:cNvPr id="2" name="Picture 1" descr="erick signature2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14974" y="19431000"/>
          <a:ext cx="1790701" cy="4572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958850" cy="1085850"/>
    <xdr:pic>
      <xdr:nvPicPr>
        <xdr:cNvPr id="3" name="Picture 2" descr="gloria logo transparent.gif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88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85725</xdr:colOff>
      <xdr:row>78</xdr:row>
      <xdr:rowOff>47625</xdr:rowOff>
    </xdr:from>
    <xdr:to>
      <xdr:col>1</xdr:col>
      <xdr:colOff>1171575</xdr:colOff>
      <xdr:row>80</xdr:row>
      <xdr:rowOff>219075</xdr:rowOff>
    </xdr:to>
    <xdr:pic>
      <xdr:nvPicPr>
        <xdr:cNvPr id="5" name="Picture 4" descr="john surat signature trans2.gif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800" y="19269075"/>
          <a:ext cx="10858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30"/>
  <sheetViews>
    <sheetView zoomScaleNormal="100" zoomScaleSheetLayoutView="100" workbookViewId="0">
      <selection activeCell="A5" sqref="A5:B6"/>
    </sheetView>
  </sheetViews>
  <sheetFormatPr defaultColWidth="9.109375" defaultRowHeight="18" x14ac:dyDescent="0.35"/>
  <cols>
    <col min="1" max="1" width="3.33203125" style="1" customWidth="1"/>
    <col min="2" max="2" width="42.5546875" style="1" customWidth="1"/>
    <col min="3" max="3" width="17.6640625" style="11" customWidth="1"/>
    <col min="4" max="4" width="18.44140625" style="11" customWidth="1"/>
    <col min="5" max="5" width="12.33203125" style="1" customWidth="1"/>
    <col min="6" max="6" width="15.5546875" style="1" customWidth="1"/>
    <col min="7" max="7" width="10.33203125" style="1" customWidth="1"/>
    <col min="8" max="8" width="19.6640625" style="1" bestFit="1" customWidth="1"/>
    <col min="9" max="9" width="16.88671875" style="1" bestFit="1" customWidth="1"/>
    <col min="10" max="10" width="18" style="1" customWidth="1"/>
    <col min="11" max="16384" width="9.109375" style="1"/>
  </cols>
  <sheetData>
    <row r="1" spans="1:16" ht="26.25" customHeight="1" x14ac:dyDescent="0.35">
      <c r="A1" s="70" t="s">
        <v>0</v>
      </c>
      <c r="B1" s="70"/>
      <c r="C1" s="70"/>
      <c r="D1" s="70"/>
      <c r="E1" s="70"/>
      <c r="F1" s="70"/>
      <c r="G1" s="70"/>
      <c r="H1" s="70"/>
      <c r="P1" s="53"/>
    </row>
    <row r="2" spans="1:16" ht="22.5" customHeight="1" x14ac:dyDescent="0.35">
      <c r="A2" s="70" t="s">
        <v>1</v>
      </c>
      <c r="B2" s="70"/>
      <c r="C2" s="70"/>
      <c r="D2" s="70"/>
      <c r="E2" s="70"/>
      <c r="F2" s="70"/>
      <c r="G2" s="70"/>
      <c r="H2" s="70"/>
      <c r="P2" s="53"/>
    </row>
    <row r="3" spans="1:16" x14ac:dyDescent="0.35">
      <c r="A3" s="70" t="s">
        <v>78</v>
      </c>
      <c r="B3" s="70"/>
      <c r="C3" s="70"/>
      <c r="D3" s="70"/>
      <c r="E3" s="70"/>
      <c r="F3" s="70"/>
      <c r="G3" s="70"/>
      <c r="H3" s="70"/>
      <c r="P3" s="53"/>
    </row>
    <row r="4" spans="1:16" x14ac:dyDescent="0.35">
      <c r="C4" s="1"/>
      <c r="D4" s="1"/>
      <c r="P4" s="53"/>
    </row>
    <row r="5" spans="1:16" x14ac:dyDescent="0.35">
      <c r="A5" s="71" t="s">
        <v>2</v>
      </c>
      <c r="B5" s="72"/>
      <c r="C5" s="75" t="s">
        <v>3</v>
      </c>
      <c r="D5" s="75"/>
      <c r="E5" s="76" t="s">
        <v>4</v>
      </c>
      <c r="F5" s="77" t="s">
        <v>5</v>
      </c>
      <c r="G5" s="78" t="s">
        <v>6</v>
      </c>
      <c r="H5" s="76" t="s">
        <v>7</v>
      </c>
    </row>
    <row r="6" spans="1:16" ht="57" customHeight="1" x14ac:dyDescent="0.35">
      <c r="A6" s="73"/>
      <c r="B6" s="74"/>
      <c r="C6" s="52" t="s">
        <v>8</v>
      </c>
      <c r="D6" s="52" t="s">
        <v>9</v>
      </c>
      <c r="E6" s="76"/>
      <c r="F6" s="77"/>
      <c r="G6" s="79"/>
      <c r="H6" s="76"/>
      <c r="J6" s="23"/>
      <c r="K6" s="23"/>
      <c r="L6" s="23"/>
    </row>
    <row r="7" spans="1:16" x14ac:dyDescent="0.35">
      <c r="A7" s="2" t="s">
        <v>10</v>
      </c>
      <c r="B7" s="3"/>
      <c r="C7" s="4"/>
      <c r="D7" s="4"/>
      <c r="E7" s="5"/>
      <c r="F7" s="5"/>
      <c r="G7" s="5"/>
      <c r="H7" s="6"/>
      <c r="J7" s="23"/>
      <c r="K7" s="23"/>
      <c r="L7" s="23"/>
    </row>
    <row r="8" spans="1:16" x14ac:dyDescent="0.35">
      <c r="A8" s="7" t="s">
        <v>11</v>
      </c>
      <c r="B8" s="8"/>
      <c r="C8" s="4"/>
      <c r="D8" s="4"/>
      <c r="E8" s="5"/>
      <c r="F8" s="5"/>
      <c r="G8" s="5"/>
      <c r="H8" s="6"/>
      <c r="J8" s="23"/>
      <c r="K8" s="23"/>
      <c r="L8" s="23"/>
    </row>
    <row r="9" spans="1:16" x14ac:dyDescent="0.35">
      <c r="A9" s="7"/>
      <c r="B9" s="9" t="s">
        <v>12</v>
      </c>
      <c r="C9" s="4">
        <f>1709595+21833.8+8733.52+21833.8</f>
        <v>1761996.12</v>
      </c>
      <c r="D9" s="10">
        <f>2905648.25+50945.53</f>
        <v>2956593.78</v>
      </c>
      <c r="E9" s="5"/>
      <c r="F9" s="5"/>
      <c r="G9" s="5"/>
      <c r="H9" s="6">
        <f>SUM(C9:G9)</f>
        <v>4718589.9000000004</v>
      </c>
      <c r="J9" s="65"/>
      <c r="K9" s="23"/>
      <c r="L9" s="23"/>
    </row>
    <row r="10" spans="1:16" x14ac:dyDescent="0.35">
      <c r="A10" s="7"/>
      <c r="B10" s="9" t="s">
        <v>13</v>
      </c>
      <c r="C10" s="4"/>
      <c r="D10" s="10">
        <f>1083406.75+50945.53+20378.21</f>
        <v>1154730.49</v>
      </c>
      <c r="E10" s="5"/>
      <c r="F10" s="5"/>
      <c r="G10" s="5"/>
      <c r="H10" s="6">
        <f t="shared" ref="H10:H19" si="0">SUM(C10:G10)</f>
        <v>1154730.49</v>
      </c>
      <c r="J10" s="66"/>
      <c r="K10" s="23"/>
      <c r="L10" s="23"/>
    </row>
    <row r="11" spans="1:16" x14ac:dyDescent="0.35">
      <c r="A11" s="7" t="s">
        <v>14</v>
      </c>
      <c r="B11" s="8"/>
      <c r="C11" s="4"/>
      <c r="E11" s="5"/>
      <c r="F11" s="5"/>
      <c r="G11" s="5"/>
      <c r="H11" s="6"/>
      <c r="J11" s="66"/>
      <c r="K11" s="67"/>
      <c r="L11" s="23"/>
    </row>
    <row r="12" spans="1:16" x14ac:dyDescent="0.35">
      <c r="A12" s="7"/>
      <c r="B12" s="9" t="s">
        <v>13</v>
      </c>
      <c r="C12" s="4"/>
      <c r="D12" s="4">
        <f>7022.9+58551.4</f>
        <v>65574.3</v>
      </c>
      <c r="E12" s="5"/>
      <c r="F12" s="5"/>
      <c r="G12" s="5"/>
      <c r="H12" s="6">
        <f t="shared" si="0"/>
        <v>65574.3</v>
      </c>
      <c r="J12" s="66"/>
      <c r="K12" s="23"/>
      <c r="L12" s="23"/>
    </row>
    <row r="13" spans="1:16" x14ac:dyDescent="0.35">
      <c r="A13" s="7" t="s">
        <v>15</v>
      </c>
      <c r="B13" s="9"/>
      <c r="C13" s="4"/>
      <c r="D13" s="4"/>
      <c r="E13" s="5"/>
      <c r="F13" s="5"/>
      <c r="G13" s="5"/>
      <c r="H13" s="6"/>
      <c r="J13" s="23"/>
      <c r="K13" s="23"/>
      <c r="L13" s="23"/>
    </row>
    <row r="14" spans="1:16" x14ac:dyDescent="0.35">
      <c r="A14" s="7"/>
      <c r="B14" s="9" t="s">
        <v>33</v>
      </c>
      <c r="C14" s="4">
        <v>1033865.99</v>
      </c>
      <c r="D14" s="4">
        <v>0</v>
      </c>
      <c r="E14" s="5"/>
      <c r="F14" s="5"/>
      <c r="G14" s="5"/>
      <c r="H14" s="6">
        <f>SUM(C14:G14)</f>
        <v>1033865.99</v>
      </c>
      <c r="J14" s="23"/>
      <c r="K14" s="23"/>
      <c r="L14" s="23"/>
    </row>
    <row r="15" spans="1:16" x14ac:dyDescent="0.35">
      <c r="A15" s="7"/>
      <c r="B15" s="9" t="s">
        <v>32</v>
      </c>
      <c r="C15" s="4">
        <v>849671.13</v>
      </c>
      <c r="D15" s="4">
        <v>0</v>
      </c>
      <c r="E15" s="5"/>
      <c r="F15" s="5"/>
      <c r="G15" s="5"/>
      <c r="H15" s="6">
        <f>SUM(C15:G15)</f>
        <v>849671.13</v>
      </c>
      <c r="J15" s="23"/>
      <c r="K15" s="23"/>
      <c r="L15" s="23"/>
    </row>
    <row r="16" spans="1:16" x14ac:dyDescent="0.35">
      <c r="A16" s="7"/>
      <c r="B16" s="9" t="s">
        <v>18</v>
      </c>
      <c r="C16" s="4">
        <v>1247966.52</v>
      </c>
      <c r="D16" s="4">
        <v>0</v>
      </c>
      <c r="E16" s="5"/>
      <c r="F16" s="5"/>
      <c r="G16" s="5"/>
      <c r="H16" s="6">
        <f>SUM(C16:G16)</f>
        <v>1247966.52</v>
      </c>
      <c r="J16" s="23"/>
      <c r="K16" s="23"/>
      <c r="L16" s="23"/>
    </row>
    <row r="17" spans="1:12" x14ac:dyDescent="0.35">
      <c r="A17" s="7"/>
      <c r="B17" s="9" t="s">
        <v>17</v>
      </c>
      <c r="C17" s="4">
        <v>1411706.1</v>
      </c>
      <c r="D17" s="4">
        <v>789367.79</v>
      </c>
      <c r="E17" s="5"/>
      <c r="F17" s="5"/>
      <c r="G17" s="5"/>
      <c r="H17" s="6">
        <f>SUM(C17:G17)</f>
        <v>2201073.89</v>
      </c>
      <c r="J17" s="23"/>
      <c r="K17" s="23"/>
      <c r="L17" s="23"/>
    </row>
    <row r="18" spans="1:12" x14ac:dyDescent="0.35">
      <c r="A18" s="7"/>
      <c r="B18" s="9" t="s">
        <v>16</v>
      </c>
      <c r="C18" s="4">
        <v>0</v>
      </c>
      <c r="D18" s="4">
        <v>1227804.27</v>
      </c>
      <c r="E18" s="5"/>
      <c r="F18" s="5"/>
      <c r="G18" s="5"/>
      <c r="H18" s="6">
        <f>SUM(C18:G18)</f>
        <v>1227804.27</v>
      </c>
      <c r="J18" s="23"/>
      <c r="K18" s="23"/>
      <c r="L18" s="23"/>
    </row>
    <row r="19" spans="1:12" x14ac:dyDescent="0.35">
      <c r="A19" s="13" t="s">
        <v>19</v>
      </c>
      <c r="B19" s="14"/>
      <c r="C19" s="4"/>
      <c r="D19" s="4"/>
      <c r="E19" s="5"/>
      <c r="F19" s="15">
        <f>500000</f>
        <v>500000</v>
      </c>
      <c r="G19" s="5"/>
      <c r="H19" s="6">
        <f t="shared" si="0"/>
        <v>500000</v>
      </c>
      <c r="J19" s="23"/>
      <c r="K19" s="23"/>
      <c r="L19" s="23"/>
    </row>
    <row r="20" spans="1:12" s="20" customFormat="1" ht="17.399999999999999" x14ac:dyDescent="0.3">
      <c r="A20" s="16"/>
      <c r="B20" s="17" t="s">
        <v>20</v>
      </c>
      <c r="C20" s="18">
        <f t="shared" ref="C20:H20" si="1">SUM(C9:C19)</f>
        <v>6305205.8599999994</v>
      </c>
      <c r="D20" s="18">
        <f t="shared" si="1"/>
        <v>6194070.629999999</v>
      </c>
      <c r="E20" s="18">
        <f t="shared" si="1"/>
        <v>0</v>
      </c>
      <c r="F20" s="18">
        <f t="shared" si="1"/>
        <v>500000</v>
      </c>
      <c r="G20" s="18">
        <f t="shared" si="1"/>
        <v>0</v>
      </c>
      <c r="H20" s="18">
        <f t="shared" si="1"/>
        <v>12999276.49</v>
      </c>
      <c r="I20" s="19"/>
      <c r="J20" s="68"/>
      <c r="K20" s="68"/>
      <c r="L20" s="60"/>
    </row>
    <row r="21" spans="1:12" x14ac:dyDescent="0.35">
      <c r="A21" s="21" t="s">
        <v>21</v>
      </c>
      <c r="B21" s="22"/>
      <c r="C21" s="4"/>
      <c r="D21" s="4"/>
      <c r="E21" s="5"/>
      <c r="F21" s="5"/>
      <c r="G21" s="5"/>
      <c r="H21" s="5"/>
      <c r="J21" s="23"/>
      <c r="K21" s="23"/>
      <c r="L21" s="23"/>
    </row>
    <row r="22" spans="1:12" x14ac:dyDescent="0.35">
      <c r="A22" s="7" t="s">
        <v>22</v>
      </c>
      <c r="B22" s="23"/>
      <c r="C22" s="4"/>
      <c r="E22" s="5"/>
      <c r="F22" s="5"/>
      <c r="G22" s="5"/>
      <c r="H22" s="6"/>
    </row>
    <row r="23" spans="1:12" x14ac:dyDescent="0.35">
      <c r="A23" s="7"/>
      <c r="B23" s="1" t="s">
        <v>24</v>
      </c>
      <c r="C23" s="4"/>
      <c r="D23" s="24">
        <f>468016.64</f>
        <v>468016.64000000001</v>
      </c>
      <c r="E23" s="5"/>
      <c r="F23" s="62"/>
      <c r="G23" s="5"/>
      <c r="H23" s="6">
        <f t="shared" ref="H23:H28" si="2">SUM(C23:G23)</f>
        <v>468016.64000000001</v>
      </c>
    </row>
    <row r="24" spans="1:12" x14ac:dyDescent="0.35">
      <c r="A24" s="7"/>
      <c r="B24" s="1" t="s">
        <v>25</v>
      </c>
      <c r="C24" s="4"/>
      <c r="D24" s="24">
        <v>234218</v>
      </c>
      <c r="E24" s="5"/>
      <c r="F24" s="5"/>
      <c r="G24" s="5"/>
      <c r="H24" s="6">
        <f t="shared" si="2"/>
        <v>234218</v>
      </c>
    </row>
    <row r="25" spans="1:12" x14ac:dyDescent="0.35">
      <c r="A25" s="7"/>
      <c r="B25" s="1" t="s">
        <v>72</v>
      </c>
      <c r="C25" s="4"/>
      <c r="D25" s="25">
        <v>74407.360000000001</v>
      </c>
      <c r="E25" s="5"/>
      <c r="F25" s="5"/>
      <c r="G25" s="5"/>
      <c r="H25" s="6">
        <f t="shared" si="2"/>
        <v>74407.360000000001</v>
      </c>
    </row>
    <row r="26" spans="1:12" x14ac:dyDescent="0.35">
      <c r="A26" s="7"/>
      <c r="B26" s="23" t="s">
        <v>63</v>
      </c>
      <c r="C26" s="4"/>
      <c r="D26" s="24">
        <v>70550</v>
      </c>
      <c r="E26" s="5"/>
      <c r="F26" s="5"/>
      <c r="G26" s="5"/>
      <c r="H26" s="6">
        <f t="shared" si="2"/>
        <v>70550</v>
      </c>
    </row>
    <row r="27" spans="1:12" x14ac:dyDescent="0.35">
      <c r="A27" s="7"/>
      <c r="B27" s="1" t="s">
        <v>54</v>
      </c>
      <c r="C27" s="4"/>
      <c r="D27" s="24">
        <v>37902.370000000003</v>
      </c>
      <c r="E27" s="5"/>
      <c r="F27" s="5"/>
      <c r="G27" s="5"/>
      <c r="H27" s="6">
        <f t="shared" si="2"/>
        <v>37902.370000000003</v>
      </c>
    </row>
    <row r="28" spans="1:12" x14ac:dyDescent="0.35">
      <c r="A28" s="7"/>
      <c r="B28" s="1" t="s">
        <v>75</v>
      </c>
      <c r="C28" s="4"/>
      <c r="D28" s="24">
        <v>17971</v>
      </c>
      <c r="E28" s="5"/>
      <c r="F28" s="5"/>
      <c r="G28" s="5"/>
      <c r="H28" s="6">
        <f t="shared" si="2"/>
        <v>17971</v>
      </c>
    </row>
    <row r="29" spans="1:12" x14ac:dyDescent="0.35">
      <c r="A29" s="7"/>
      <c r="B29" s="1" t="s">
        <v>70</v>
      </c>
      <c r="C29" s="4"/>
      <c r="D29" s="24">
        <v>14365</v>
      </c>
      <c r="E29" s="5"/>
      <c r="F29" s="5"/>
      <c r="G29" s="5"/>
      <c r="H29" s="6">
        <f t="shared" ref="H29:H34" si="3">SUM(C29:G29)</f>
        <v>14365</v>
      </c>
    </row>
    <row r="30" spans="1:12" x14ac:dyDescent="0.35">
      <c r="A30" s="7"/>
      <c r="B30" s="1" t="s">
        <v>71</v>
      </c>
      <c r="C30" s="4"/>
      <c r="D30" s="24">
        <v>10625</v>
      </c>
      <c r="E30" s="5"/>
      <c r="F30" s="5"/>
      <c r="G30" s="5"/>
      <c r="H30" s="6">
        <f t="shared" si="3"/>
        <v>10625</v>
      </c>
    </row>
    <row r="31" spans="1:12" x14ac:dyDescent="0.35">
      <c r="A31" s="7"/>
      <c r="B31" s="1" t="s">
        <v>51</v>
      </c>
      <c r="C31" s="4"/>
      <c r="D31" s="24">
        <v>6136</v>
      </c>
      <c r="E31" s="5"/>
      <c r="F31" s="5"/>
      <c r="G31" s="5"/>
      <c r="H31" s="6">
        <f t="shared" si="3"/>
        <v>6136</v>
      </c>
    </row>
    <row r="32" spans="1:12" x14ac:dyDescent="0.35">
      <c r="A32" s="7"/>
      <c r="B32" s="1" t="s">
        <v>52</v>
      </c>
      <c r="C32" s="4"/>
      <c r="D32" s="25">
        <v>5000</v>
      </c>
      <c r="E32" s="5"/>
      <c r="F32" s="5"/>
      <c r="G32" s="5"/>
      <c r="H32" s="6">
        <f t="shared" si="3"/>
        <v>5000</v>
      </c>
    </row>
    <row r="33" spans="1:9" x14ac:dyDescent="0.35">
      <c r="A33" s="7"/>
      <c r="B33" s="1" t="s">
        <v>23</v>
      </c>
      <c r="C33" s="4"/>
      <c r="D33" s="24">
        <v>2600</v>
      </c>
      <c r="E33" s="5"/>
      <c r="F33" s="5"/>
      <c r="G33" s="5"/>
      <c r="H33" s="6">
        <f t="shared" si="3"/>
        <v>2600</v>
      </c>
    </row>
    <row r="34" spans="1:9" x14ac:dyDescent="0.35">
      <c r="A34" s="7"/>
      <c r="B34" s="1" t="s">
        <v>53</v>
      </c>
      <c r="C34" s="4"/>
      <c r="D34" s="24">
        <v>330</v>
      </c>
      <c r="E34" s="5"/>
      <c r="F34" s="5"/>
      <c r="G34" s="5"/>
      <c r="H34" s="6">
        <f t="shared" si="3"/>
        <v>330</v>
      </c>
    </row>
    <row r="35" spans="1:9" s="57" customFormat="1" ht="17.399999999999999" x14ac:dyDescent="0.3">
      <c r="A35" s="54" t="s">
        <v>65</v>
      </c>
      <c r="B35" s="55"/>
      <c r="C35" s="27">
        <f t="shared" ref="C35:H35" si="4">SUM(C23:C34)</f>
        <v>0</v>
      </c>
      <c r="D35" s="27">
        <f>SUM(D23:D34)</f>
        <v>942121.37</v>
      </c>
      <c r="E35" s="27">
        <f t="shared" si="4"/>
        <v>0</v>
      </c>
      <c r="F35" s="63">
        <f t="shared" si="4"/>
        <v>0</v>
      </c>
      <c r="G35" s="27">
        <f t="shared" si="4"/>
        <v>0</v>
      </c>
      <c r="H35" s="27">
        <f t="shared" si="4"/>
        <v>942121.37</v>
      </c>
      <c r="I35" s="56"/>
    </row>
    <row r="36" spans="1:9" x14ac:dyDescent="0.35">
      <c r="A36" s="29" t="s">
        <v>26</v>
      </c>
      <c r="B36" s="30"/>
      <c r="C36" s="4"/>
      <c r="D36" s="4"/>
      <c r="E36" s="6"/>
      <c r="F36" s="5"/>
      <c r="G36" s="5"/>
      <c r="H36" s="6"/>
    </row>
    <row r="37" spans="1:9" x14ac:dyDescent="0.35">
      <c r="A37" s="7"/>
      <c r="B37" s="8" t="s">
        <v>56</v>
      </c>
      <c r="C37" s="31"/>
      <c r="D37" s="32">
        <v>187711.5</v>
      </c>
      <c r="E37" s="5"/>
      <c r="F37" s="5"/>
      <c r="G37" s="5"/>
      <c r="H37" s="6">
        <f t="shared" ref="H37:H64" si="5">SUM(C37:G37)</f>
        <v>187711.5</v>
      </c>
    </row>
    <row r="38" spans="1:9" x14ac:dyDescent="0.35">
      <c r="A38" s="7"/>
      <c r="B38" s="8" t="s">
        <v>40</v>
      </c>
      <c r="C38" s="31"/>
      <c r="D38" s="32">
        <v>62000</v>
      </c>
      <c r="E38" s="5"/>
      <c r="F38" s="5"/>
      <c r="G38" s="5"/>
      <c r="H38" s="6">
        <f t="shared" si="5"/>
        <v>62000</v>
      </c>
    </row>
    <row r="39" spans="1:9" x14ac:dyDescent="0.35">
      <c r="A39" s="7"/>
      <c r="B39" s="8" t="s">
        <v>49</v>
      </c>
      <c r="C39" s="31"/>
      <c r="D39" s="32">
        <v>60000</v>
      </c>
      <c r="E39" s="5"/>
      <c r="F39" s="5"/>
      <c r="G39" s="5"/>
      <c r="H39" s="6">
        <f t="shared" si="5"/>
        <v>60000</v>
      </c>
    </row>
    <row r="40" spans="1:9" x14ac:dyDescent="0.35">
      <c r="A40" s="7"/>
      <c r="B40" s="8" t="s">
        <v>42</v>
      </c>
      <c r="C40" s="31"/>
      <c r="D40" s="32">
        <v>56000</v>
      </c>
      <c r="E40" s="5"/>
      <c r="F40" s="5"/>
      <c r="G40" s="5"/>
      <c r="H40" s="6">
        <f t="shared" si="5"/>
        <v>56000</v>
      </c>
    </row>
    <row r="41" spans="1:9" x14ac:dyDescent="0.35">
      <c r="A41" s="7"/>
      <c r="B41" s="8" t="s">
        <v>43</v>
      </c>
      <c r="C41" s="31"/>
      <c r="D41" s="32">
        <v>40000</v>
      </c>
      <c r="E41" s="5"/>
      <c r="F41" s="5"/>
      <c r="G41" s="5"/>
      <c r="H41" s="6">
        <f t="shared" si="5"/>
        <v>40000</v>
      </c>
    </row>
    <row r="42" spans="1:9" x14ac:dyDescent="0.35">
      <c r="A42" s="7"/>
      <c r="B42" s="8" t="s">
        <v>50</v>
      </c>
      <c r="C42" s="31"/>
      <c r="D42" s="32">
        <v>31904</v>
      </c>
      <c r="E42" s="5"/>
      <c r="F42" s="5"/>
      <c r="G42" s="5"/>
      <c r="H42" s="6">
        <f t="shared" si="5"/>
        <v>31904</v>
      </c>
    </row>
    <row r="43" spans="1:9" x14ac:dyDescent="0.35">
      <c r="A43" s="7"/>
      <c r="B43" s="8" t="s">
        <v>73</v>
      </c>
      <c r="C43" s="31"/>
      <c r="D43" s="32">
        <v>30000</v>
      </c>
      <c r="E43" s="5"/>
      <c r="F43" s="5"/>
      <c r="G43" s="5"/>
      <c r="H43" s="6">
        <f t="shared" si="5"/>
        <v>30000</v>
      </c>
    </row>
    <row r="44" spans="1:9" x14ac:dyDescent="0.35">
      <c r="A44" s="7"/>
      <c r="B44" s="8" t="s">
        <v>58</v>
      </c>
      <c r="C44" s="31"/>
      <c r="D44" s="32">
        <v>26000</v>
      </c>
      <c r="E44" s="5"/>
      <c r="F44" s="5"/>
      <c r="G44" s="5"/>
      <c r="H44" s="6">
        <f t="shared" si="5"/>
        <v>26000</v>
      </c>
    </row>
    <row r="45" spans="1:9" x14ac:dyDescent="0.35">
      <c r="A45" s="7"/>
      <c r="B45" s="8" t="s">
        <v>34</v>
      </c>
      <c r="C45" s="31"/>
      <c r="D45" s="32">
        <v>21560</v>
      </c>
      <c r="E45" s="5"/>
      <c r="F45" s="5"/>
      <c r="G45" s="5"/>
      <c r="H45" s="6">
        <f t="shared" si="5"/>
        <v>21560</v>
      </c>
    </row>
    <row r="46" spans="1:9" x14ac:dyDescent="0.35">
      <c r="A46" s="7"/>
      <c r="B46" s="8" t="s">
        <v>60</v>
      </c>
      <c r="C46" s="31"/>
      <c r="D46" s="32">
        <v>21000</v>
      </c>
      <c r="E46" s="5"/>
      <c r="F46" s="5"/>
      <c r="G46" s="5"/>
      <c r="H46" s="6">
        <f t="shared" si="5"/>
        <v>21000</v>
      </c>
    </row>
    <row r="47" spans="1:9" x14ac:dyDescent="0.35">
      <c r="A47" s="7"/>
      <c r="B47" s="8" t="s">
        <v>36</v>
      </c>
      <c r="C47" s="31"/>
      <c r="D47" s="32">
        <v>20000</v>
      </c>
      <c r="E47" s="5"/>
      <c r="F47" s="5"/>
      <c r="G47" s="5"/>
      <c r="H47" s="6">
        <f t="shared" si="5"/>
        <v>20000</v>
      </c>
    </row>
    <row r="48" spans="1:9" x14ac:dyDescent="0.35">
      <c r="A48" s="7"/>
      <c r="B48" s="8" t="s">
        <v>39</v>
      </c>
      <c r="C48" s="31"/>
      <c r="D48" s="32">
        <v>20000</v>
      </c>
      <c r="E48" s="5"/>
      <c r="F48" s="5"/>
      <c r="G48" s="5"/>
      <c r="H48" s="6">
        <f t="shared" si="5"/>
        <v>20000</v>
      </c>
    </row>
    <row r="49" spans="1:8" x14ac:dyDescent="0.35">
      <c r="A49" s="7"/>
      <c r="B49" s="9" t="s">
        <v>38</v>
      </c>
      <c r="C49" s="31"/>
      <c r="D49" s="32">
        <v>14800</v>
      </c>
      <c r="E49" s="5"/>
      <c r="F49" s="5"/>
      <c r="G49" s="5"/>
      <c r="H49" s="6">
        <f>SUM(C49:G49)</f>
        <v>14800</v>
      </c>
    </row>
    <row r="50" spans="1:8" x14ac:dyDescent="0.35">
      <c r="A50" s="7"/>
      <c r="B50" s="8" t="s">
        <v>63</v>
      </c>
      <c r="C50" s="31"/>
      <c r="D50" s="32"/>
      <c r="E50" s="5"/>
      <c r="F50" s="5"/>
      <c r="G50" s="5"/>
      <c r="H50" s="6"/>
    </row>
    <row r="51" spans="1:8" x14ac:dyDescent="0.35">
      <c r="A51" s="7"/>
      <c r="B51" s="64" t="s">
        <v>35</v>
      </c>
      <c r="C51" s="31"/>
      <c r="D51" s="32">
        <v>14000</v>
      </c>
      <c r="E51" s="5"/>
      <c r="F51" s="5"/>
      <c r="G51" s="5"/>
      <c r="H51" s="6">
        <f t="shared" si="5"/>
        <v>14000</v>
      </c>
    </row>
    <row r="52" spans="1:8" x14ac:dyDescent="0.35">
      <c r="A52" s="7"/>
      <c r="B52" s="64" t="s">
        <v>57</v>
      </c>
      <c r="C52" s="31"/>
      <c r="D52" s="32">
        <v>12000</v>
      </c>
      <c r="E52" s="5"/>
      <c r="F52" s="5"/>
      <c r="G52" s="5"/>
      <c r="H52" s="6">
        <f t="shared" si="5"/>
        <v>12000</v>
      </c>
    </row>
    <row r="53" spans="1:8" x14ac:dyDescent="0.35">
      <c r="A53" s="7"/>
      <c r="B53" s="64" t="s">
        <v>44</v>
      </c>
      <c r="C53" s="31"/>
      <c r="D53" s="32">
        <v>12000</v>
      </c>
      <c r="E53" s="5"/>
      <c r="F53" s="5"/>
      <c r="G53" s="5"/>
      <c r="H53" s="6">
        <f t="shared" si="5"/>
        <v>12000</v>
      </c>
    </row>
    <row r="54" spans="1:8" x14ac:dyDescent="0.35">
      <c r="A54" s="7"/>
      <c r="B54" s="64" t="s">
        <v>62</v>
      </c>
      <c r="C54" s="31"/>
      <c r="D54" s="32">
        <v>10000</v>
      </c>
      <c r="E54" s="5"/>
      <c r="F54" s="5"/>
      <c r="G54" s="5"/>
      <c r="H54" s="6">
        <f t="shared" si="5"/>
        <v>10000</v>
      </c>
    </row>
    <row r="55" spans="1:8" x14ac:dyDescent="0.35">
      <c r="A55" s="7"/>
      <c r="B55" s="64" t="s">
        <v>37</v>
      </c>
      <c r="C55" s="31"/>
      <c r="D55" s="32">
        <v>8000</v>
      </c>
      <c r="E55" s="5"/>
      <c r="F55" s="5"/>
      <c r="G55" s="5"/>
      <c r="H55" s="6">
        <f t="shared" si="5"/>
        <v>8000</v>
      </c>
    </row>
    <row r="56" spans="1:8" x14ac:dyDescent="0.35">
      <c r="A56" s="7"/>
      <c r="B56" s="64" t="s">
        <v>59</v>
      </c>
      <c r="C56" s="31"/>
      <c r="D56" s="32">
        <v>7900</v>
      </c>
      <c r="E56" s="5"/>
      <c r="F56" s="5"/>
      <c r="G56" s="5"/>
      <c r="H56" s="6">
        <f t="shared" si="5"/>
        <v>7900</v>
      </c>
    </row>
    <row r="57" spans="1:8" x14ac:dyDescent="0.35">
      <c r="A57" s="7"/>
      <c r="B57" s="64" t="s">
        <v>46</v>
      </c>
      <c r="C57" s="31"/>
      <c r="D57" s="32">
        <v>7000</v>
      </c>
      <c r="E57" s="5"/>
      <c r="F57" s="5"/>
      <c r="G57" s="5"/>
      <c r="H57" s="6">
        <f t="shared" si="5"/>
        <v>7000</v>
      </c>
    </row>
    <row r="58" spans="1:8" x14ac:dyDescent="0.35">
      <c r="A58" s="7"/>
      <c r="B58" s="64" t="s">
        <v>41</v>
      </c>
      <c r="C58" s="31"/>
      <c r="D58" s="32">
        <v>6000</v>
      </c>
      <c r="E58" s="5"/>
      <c r="F58" s="5"/>
      <c r="G58" s="5"/>
      <c r="H58" s="6">
        <f t="shared" si="5"/>
        <v>6000</v>
      </c>
    </row>
    <row r="59" spans="1:8" x14ac:dyDescent="0.35">
      <c r="A59" s="7"/>
      <c r="B59" s="64" t="s">
        <v>68</v>
      </c>
      <c r="C59" s="31"/>
      <c r="D59" s="32">
        <v>5400</v>
      </c>
      <c r="E59" s="5"/>
      <c r="F59" s="5"/>
      <c r="G59" s="5"/>
      <c r="H59" s="6">
        <f t="shared" si="5"/>
        <v>5400</v>
      </c>
    </row>
    <row r="60" spans="1:8" x14ac:dyDescent="0.35">
      <c r="A60" s="7"/>
      <c r="B60" s="64" t="s">
        <v>69</v>
      </c>
      <c r="C60" s="31"/>
      <c r="D60" s="32">
        <v>5000</v>
      </c>
      <c r="E60" s="5"/>
      <c r="F60" s="5"/>
      <c r="G60" s="5"/>
      <c r="H60" s="6">
        <f t="shared" si="5"/>
        <v>5000</v>
      </c>
    </row>
    <row r="61" spans="1:8" x14ac:dyDescent="0.35">
      <c r="A61" s="7"/>
      <c r="B61" s="64" t="s">
        <v>45</v>
      </c>
      <c r="C61" s="31"/>
      <c r="D61" s="32">
        <v>4000</v>
      </c>
      <c r="E61" s="5"/>
      <c r="F61" s="5"/>
      <c r="G61" s="5"/>
      <c r="H61" s="6">
        <f t="shared" si="5"/>
        <v>4000</v>
      </c>
    </row>
    <row r="62" spans="1:8" x14ac:dyDescent="0.35">
      <c r="A62" s="7"/>
      <c r="B62" s="64" t="s">
        <v>48</v>
      </c>
      <c r="C62" s="31"/>
      <c r="D62" s="32">
        <v>4000</v>
      </c>
      <c r="E62" s="5"/>
      <c r="F62" s="5"/>
      <c r="G62" s="5"/>
      <c r="H62" s="6">
        <f t="shared" si="5"/>
        <v>4000</v>
      </c>
    </row>
    <row r="63" spans="1:8" x14ac:dyDescent="0.35">
      <c r="A63" s="7"/>
      <c r="B63" s="64" t="s">
        <v>61</v>
      </c>
      <c r="C63" s="31"/>
      <c r="D63" s="32">
        <v>3400</v>
      </c>
      <c r="E63" s="5"/>
      <c r="F63" s="5"/>
      <c r="G63" s="5"/>
      <c r="H63" s="6">
        <f t="shared" si="5"/>
        <v>3400</v>
      </c>
    </row>
    <row r="64" spans="1:8" x14ac:dyDescent="0.35">
      <c r="A64" s="7"/>
      <c r="B64" s="64" t="s">
        <v>47</v>
      </c>
      <c r="C64" s="31"/>
      <c r="D64" s="32">
        <v>2400</v>
      </c>
      <c r="E64" s="5"/>
      <c r="F64" s="5"/>
      <c r="G64" s="5"/>
      <c r="H64" s="6">
        <f t="shared" si="5"/>
        <v>2400</v>
      </c>
    </row>
    <row r="65" spans="1:10" s="57" customFormat="1" ht="17.399999999999999" x14ac:dyDescent="0.3">
      <c r="A65" s="54" t="s">
        <v>66</v>
      </c>
      <c r="B65" s="58"/>
      <c r="C65" s="59">
        <f t="shared" ref="C65:H65" si="6">SUM(C37:C64)</f>
        <v>0</v>
      </c>
      <c r="D65" s="59">
        <f t="shared" si="6"/>
        <v>692075.5</v>
      </c>
      <c r="E65" s="59">
        <f t="shared" si="6"/>
        <v>0</v>
      </c>
      <c r="F65" s="59">
        <f t="shared" si="6"/>
        <v>0</v>
      </c>
      <c r="G65" s="59">
        <f t="shared" si="6"/>
        <v>0</v>
      </c>
      <c r="H65" s="59">
        <f t="shared" si="6"/>
        <v>692075.5</v>
      </c>
      <c r="I65" s="56"/>
    </row>
    <row r="66" spans="1:10" x14ac:dyDescent="0.35">
      <c r="A66" s="7" t="s">
        <v>27</v>
      </c>
      <c r="B66" s="8"/>
      <c r="C66" s="4"/>
      <c r="D66" s="4"/>
      <c r="E66" s="5"/>
      <c r="F66" s="5"/>
      <c r="G66" s="5"/>
      <c r="H66" s="6"/>
    </row>
    <row r="67" spans="1:10" x14ac:dyDescent="0.35">
      <c r="A67" s="7"/>
      <c r="B67" s="8"/>
      <c r="C67" s="4"/>
      <c r="D67" s="4"/>
      <c r="E67" s="5"/>
      <c r="F67" s="5"/>
      <c r="G67" s="5"/>
      <c r="H67" s="6">
        <f>SUM(C67:G67)</f>
        <v>0</v>
      </c>
    </row>
    <row r="68" spans="1:10" s="57" customFormat="1" ht="17.399999999999999" x14ac:dyDescent="0.3">
      <c r="A68" s="54" t="s">
        <v>67</v>
      </c>
      <c r="B68" s="58"/>
      <c r="C68" s="27">
        <f>SUM(C67)</f>
        <v>0</v>
      </c>
      <c r="D68" s="27">
        <f t="shared" ref="D68:H68" si="7">SUM(D67)</f>
        <v>0</v>
      </c>
      <c r="E68" s="27">
        <f t="shared" si="7"/>
        <v>0</v>
      </c>
      <c r="F68" s="27">
        <f t="shared" si="7"/>
        <v>0</v>
      </c>
      <c r="G68" s="27">
        <f t="shared" si="7"/>
        <v>0</v>
      </c>
      <c r="H68" s="27">
        <f t="shared" si="7"/>
        <v>0</v>
      </c>
    </row>
    <row r="69" spans="1:10" x14ac:dyDescent="0.35">
      <c r="A69" s="35" t="s">
        <v>15</v>
      </c>
      <c r="B69" s="36"/>
      <c r="C69" s="4"/>
      <c r="D69" s="37"/>
      <c r="E69" s="5"/>
      <c r="F69" s="5"/>
      <c r="G69" s="5"/>
      <c r="H69" s="6"/>
    </row>
    <row r="70" spans="1:10" x14ac:dyDescent="0.35">
      <c r="A70" s="7"/>
      <c r="B70" s="8" t="s">
        <v>77</v>
      </c>
      <c r="C70" s="4"/>
      <c r="D70" s="38">
        <v>1385000</v>
      </c>
      <c r="E70" s="5"/>
      <c r="F70" s="5"/>
      <c r="G70" s="5"/>
      <c r="H70" s="6">
        <f t="shared" ref="H70:H72" si="8">SUM(C70:G70)</f>
        <v>1385000</v>
      </c>
    </row>
    <row r="71" spans="1:10" x14ac:dyDescent="0.35">
      <c r="A71" s="7"/>
      <c r="B71" s="8" t="s">
        <v>74</v>
      </c>
      <c r="C71" s="4"/>
      <c r="D71" s="38">
        <v>1018000</v>
      </c>
      <c r="E71" s="5"/>
      <c r="F71" s="5"/>
      <c r="G71" s="5"/>
      <c r="H71" s="6">
        <f>SUM(C71:G71)</f>
        <v>1018000</v>
      </c>
    </row>
    <row r="72" spans="1:10" x14ac:dyDescent="0.35">
      <c r="A72" s="7"/>
      <c r="B72" s="8" t="s">
        <v>55</v>
      </c>
      <c r="C72" s="4"/>
      <c r="D72" s="38">
        <v>629520</v>
      </c>
      <c r="E72" s="5"/>
      <c r="F72" s="5"/>
      <c r="G72" s="5"/>
      <c r="H72" s="6">
        <f t="shared" si="8"/>
        <v>629520</v>
      </c>
    </row>
    <row r="73" spans="1:10" x14ac:dyDescent="0.35">
      <c r="A73" s="7"/>
      <c r="B73" s="8" t="s">
        <v>76</v>
      </c>
      <c r="C73" s="4"/>
      <c r="D73" s="37">
        <v>0</v>
      </c>
      <c r="E73" s="5"/>
      <c r="F73" s="4">
        <v>499630.72</v>
      </c>
      <c r="G73" s="5"/>
      <c r="H73" s="6">
        <f>SUM(C73:G73)</f>
        <v>499630.72</v>
      </c>
    </row>
    <row r="74" spans="1:10" x14ac:dyDescent="0.35">
      <c r="A74" s="26" t="s">
        <v>64</v>
      </c>
      <c r="B74" s="33"/>
      <c r="C74" s="34">
        <f>SUM(C70:C72)</f>
        <v>0</v>
      </c>
      <c r="D74" s="34">
        <f>SUM(D70:D73)</f>
        <v>3032520</v>
      </c>
      <c r="E74" s="34">
        <f>SUM(E70:E73)</f>
        <v>0</v>
      </c>
      <c r="F74" s="34">
        <f>SUM(F73:F73)</f>
        <v>499630.72</v>
      </c>
      <c r="G74" s="34">
        <f>SUM(G70:G72)</f>
        <v>0</v>
      </c>
      <c r="H74" s="34">
        <f>SUM(H70:H73)</f>
        <v>3532150.7199999997</v>
      </c>
      <c r="I74" s="12"/>
      <c r="J74" s="28"/>
    </row>
    <row r="75" spans="1:10" x14ac:dyDescent="0.35">
      <c r="A75" s="39" t="s">
        <v>28</v>
      </c>
      <c r="B75" s="40"/>
      <c r="C75" s="37">
        <f t="shared" ref="C75:H75" si="9">C35+C65+C68+C74</f>
        <v>0</v>
      </c>
      <c r="D75" s="37">
        <f t="shared" si="9"/>
        <v>4666716.87</v>
      </c>
      <c r="E75" s="37">
        <f t="shared" si="9"/>
        <v>0</v>
      </c>
      <c r="F75" s="37">
        <f t="shared" si="9"/>
        <v>499630.72</v>
      </c>
      <c r="G75" s="37">
        <f t="shared" si="9"/>
        <v>0</v>
      </c>
      <c r="H75" s="37">
        <f t="shared" si="9"/>
        <v>5166347.59</v>
      </c>
      <c r="I75" s="11"/>
      <c r="J75" s="28"/>
    </row>
    <row r="76" spans="1:10" ht="18.600000000000001" thickBot="1" x14ac:dyDescent="0.4">
      <c r="A76" s="41" t="s">
        <v>29</v>
      </c>
      <c r="B76" s="42"/>
      <c r="C76" s="43">
        <f t="shared" ref="C76:H76" si="10">C20-C75</f>
        <v>6305205.8599999994</v>
      </c>
      <c r="D76" s="43">
        <f t="shared" si="10"/>
        <v>1527353.7599999988</v>
      </c>
      <c r="E76" s="43">
        <f t="shared" si="10"/>
        <v>0</v>
      </c>
      <c r="F76" s="43">
        <f t="shared" si="10"/>
        <v>369.28000000002794</v>
      </c>
      <c r="G76" s="43">
        <f t="shared" si="10"/>
        <v>0</v>
      </c>
      <c r="H76" s="43">
        <f t="shared" si="10"/>
        <v>7832928.9000000004</v>
      </c>
      <c r="I76" s="44"/>
      <c r="J76" s="28"/>
    </row>
    <row r="77" spans="1:10" ht="18.600000000000001" thickTop="1" x14ac:dyDescent="0.35">
      <c r="A77" s="60"/>
      <c r="B77" s="60"/>
      <c r="C77" s="61"/>
      <c r="D77" s="61"/>
      <c r="E77" s="61"/>
      <c r="F77" s="61"/>
      <c r="G77" s="61"/>
      <c r="H77" s="61"/>
      <c r="I77" s="44"/>
      <c r="J77" s="28"/>
    </row>
    <row r="78" spans="1:10" x14ac:dyDescent="0.35">
      <c r="B78" s="1" t="s">
        <v>79</v>
      </c>
      <c r="F78" s="46"/>
    </row>
    <row r="79" spans="1:10" x14ac:dyDescent="0.35">
      <c r="B79" s="45" t="s">
        <v>80</v>
      </c>
      <c r="F79" s="46"/>
    </row>
    <row r="80" spans="1:10" x14ac:dyDescent="0.35">
      <c r="F80" s="46"/>
    </row>
    <row r="81" spans="2:6" x14ac:dyDescent="0.35">
      <c r="B81" s="47"/>
      <c r="C81" s="48"/>
      <c r="D81" s="48"/>
    </row>
    <row r="82" spans="2:6" x14ac:dyDescent="0.35">
      <c r="B82" s="45"/>
      <c r="E82" s="49" t="s">
        <v>30</v>
      </c>
    </row>
    <row r="83" spans="2:6" x14ac:dyDescent="0.35">
      <c r="B83" s="45"/>
      <c r="E83" s="46" t="s">
        <v>31</v>
      </c>
      <c r="F83" s="46"/>
    </row>
    <row r="84" spans="2:6" x14ac:dyDescent="0.35">
      <c r="B84" s="45"/>
      <c r="C84" s="23"/>
      <c r="D84" s="23"/>
      <c r="E84" s="23"/>
      <c r="F84" s="46"/>
    </row>
    <row r="85" spans="2:6" x14ac:dyDescent="0.35">
      <c r="B85" s="23"/>
      <c r="C85" s="23"/>
      <c r="D85" s="23"/>
      <c r="E85" s="23"/>
      <c r="F85" s="50"/>
    </row>
    <row r="86" spans="2:6" x14ac:dyDescent="0.35">
      <c r="B86" s="23"/>
      <c r="C86" s="23"/>
      <c r="D86" s="23"/>
      <c r="E86" s="23"/>
      <c r="F86" s="50"/>
    </row>
    <row r="87" spans="2:6" x14ac:dyDescent="0.35">
      <c r="B87" s="23"/>
      <c r="C87" s="23"/>
      <c r="D87" s="23"/>
      <c r="E87" s="23"/>
      <c r="F87" s="28"/>
    </row>
    <row r="88" spans="2:6" x14ac:dyDescent="0.35">
      <c r="B88" s="23"/>
      <c r="C88" s="23"/>
      <c r="D88" s="23"/>
      <c r="E88" s="23"/>
      <c r="F88" s="28"/>
    </row>
    <row r="89" spans="2:6" x14ac:dyDescent="0.35">
      <c r="B89" s="23"/>
      <c r="C89" s="23"/>
      <c r="D89" s="23"/>
      <c r="E89" s="23"/>
    </row>
    <row r="90" spans="2:6" x14ac:dyDescent="0.35">
      <c r="B90" s="23"/>
      <c r="C90" s="23"/>
      <c r="D90" s="23"/>
      <c r="E90" s="23"/>
      <c r="F90" s="28"/>
    </row>
    <row r="91" spans="2:6" x14ac:dyDescent="0.35">
      <c r="B91" s="23"/>
      <c r="C91" s="23"/>
      <c r="D91" s="23"/>
      <c r="E91" s="23"/>
    </row>
    <row r="92" spans="2:6" x14ac:dyDescent="0.35">
      <c r="B92" s="23"/>
      <c r="C92" s="23"/>
      <c r="D92" s="23"/>
      <c r="E92" s="23"/>
    </row>
    <row r="93" spans="2:6" x14ac:dyDescent="0.35">
      <c r="B93" s="23"/>
      <c r="C93" s="23"/>
      <c r="D93" s="23"/>
    </row>
    <row r="94" spans="2:6" x14ac:dyDescent="0.35">
      <c r="B94" s="23"/>
      <c r="C94" s="23"/>
      <c r="D94" s="23"/>
    </row>
    <row r="95" spans="2:6" x14ac:dyDescent="0.35">
      <c r="B95" s="23"/>
      <c r="C95" s="23"/>
      <c r="D95" s="10"/>
      <c r="E95" s="23"/>
    </row>
    <row r="96" spans="2:6" x14ac:dyDescent="0.35">
      <c r="B96" s="23"/>
      <c r="C96" s="23"/>
      <c r="D96" s="51"/>
      <c r="E96" s="23"/>
    </row>
    <row r="97" spans="2:6" x14ac:dyDescent="0.35">
      <c r="B97" s="23"/>
      <c r="C97" s="1"/>
      <c r="D97" s="23"/>
      <c r="F97" s="23"/>
    </row>
    <row r="98" spans="2:6" x14ac:dyDescent="0.35">
      <c r="B98" s="23"/>
      <c r="C98" s="1"/>
      <c r="D98" s="23"/>
      <c r="F98" s="23"/>
    </row>
    <row r="99" spans="2:6" x14ac:dyDescent="0.35">
      <c r="B99" s="23"/>
      <c r="C99" s="1"/>
      <c r="D99" s="23"/>
      <c r="F99" s="23"/>
    </row>
    <row r="100" spans="2:6" x14ac:dyDescent="0.35">
      <c r="B100" s="23"/>
      <c r="C100" s="1"/>
      <c r="D100" s="23"/>
      <c r="F100" s="23"/>
    </row>
    <row r="101" spans="2:6" x14ac:dyDescent="0.35">
      <c r="B101" s="23"/>
      <c r="C101" s="1"/>
      <c r="D101" s="23"/>
      <c r="F101" s="23"/>
    </row>
    <row r="102" spans="2:6" x14ac:dyDescent="0.35">
      <c r="B102" s="23"/>
      <c r="C102" s="1"/>
      <c r="D102" s="23"/>
      <c r="F102" s="23"/>
    </row>
    <row r="103" spans="2:6" x14ac:dyDescent="0.35">
      <c r="B103" s="23"/>
      <c r="C103" s="1"/>
      <c r="D103" s="23"/>
      <c r="F103" s="23"/>
    </row>
    <row r="104" spans="2:6" x14ac:dyDescent="0.35">
      <c r="B104" s="23"/>
      <c r="C104" s="1"/>
      <c r="D104" s="23"/>
      <c r="F104" s="23"/>
    </row>
    <row r="105" spans="2:6" x14ac:dyDescent="0.35">
      <c r="B105" s="23"/>
      <c r="C105" s="1"/>
      <c r="D105" s="23"/>
      <c r="F105" s="23"/>
    </row>
    <row r="106" spans="2:6" x14ac:dyDescent="0.35">
      <c r="B106" s="23"/>
      <c r="C106" s="1"/>
      <c r="D106" s="23"/>
      <c r="F106" s="23"/>
    </row>
    <row r="107" spans="2:6" x14ac:dyDescent="0.35">
      <c r="C107" s="1"/>
      <c r="D107" s="23"/>
      <c r="F107" s="23"/>
    </row>
    <row r="108" spans="2:6" x14ac:dyDescent="0.35">
      <c r="C108" s="1"/>
      <c r="D108" s="23"/>
      <c r="F108" s="23"/>
    </row>
    <row r="109" spans="2:6" x14ac:dyDescent="0.35">
      <c r="C109" s="1"/>
      <c r="D109" s="23"/>
    </row>
    <row r="110" spans="2:6" x14ac:dyDescent="0.35">
      <c r="C110" s="1"/>
      <c r="D110" s="23"/>
    </row>
    <row r="111" spans="2:6" x14ac:dyDescent="0.35">
      <c r="C111" s="1"/>
      <c r="D111" s="23"/>
    </row>
    <row r="112" spans="2:6" x14ac:dyDescent="0.35">
      <c r="C112" s="1"/>
      <c r="D112" s="23"/>
    </row>
    <row r="113" spans="3:4" x14ac:dyDescent="0.35">
      <c r="C113" s="1"/>
      <c r="D113" s="23"/>
    </row>
    <row r="114" spans="3:4" x14ac:dyDescent="0.35">
      <c r="C114" s="1"/>
      <c r="D114" s="23"/>
    </row>
    <row r="115" spans="3:4" x14ac:dyDescent="0.35">
      <c r="C115" s="1"/>
      <c r="D115" s="23"/>
    </row>
    <row r="116" spans="3:4" x14ac:dyDescent="0.35">
      <c r="C116" s="1"/>
      <c r="D116" s="23"/>
    </row>
    <row r="117" spans="3:4" x14ac:dyDescent="0.35">
      <c r="C117" s="1"/>
      <c r="D117" s="23"/>
    </row>
    <row r="118" spans="3:4" x14ac:dyDescent="0.35">
      <c r="C118" s="1"/>
      <c r="D118" s="23"/>
    </row>
    <row r="119" spans="3:4" x14ac:dyDescent="0.35">
      <c r="C119" s="1"/>
      <c r="D119" s="23"/>
    </row>
    <row r="120" spans="3:4" x14ac:dyDescent="0.35">
      <c r="C120" s="1"/>
      <c r="D120" s="23"/>
    </row>
    <row r="121" spans="3:4" x14ac:dyDescent="0.35">
      <c r="C121" s="1"/>
      <c r="D121" s="23"/>
    </row>
    <row r="122" spans="3:4" x14ac:dyDescent="0.35">
      <c r="C122" s="1"/>
      <c r="D122" s="23"/>
    </row>
    <row r="123" spans="3:4" x14ac:dyDescent="0.35">
      <c r="C123" s="1"/>
      <c r="D123" s="23"/>
    </row>
    <row r="124" spans="3:4" x14ac:dyDescent="0.35">
      <c r="C124" s="1"/>
      <c r="D124" s="23"/>
    </row>
    <row r="125" spans="3:4" x14ac:dyDescent="0.35">
      <c r="C125" s="1"/>
      <c r="D125" s="23"/>
    </row>
    <row r="126" spans="3:4" x14ac:dyDescent="0.35">
      <c r="C126" s="1"/>
      <c r="D126" s="23"/>
    </row>
    <row r="127" spans="3:4" x14ac:dyDescent="0.35">
      <c r="C127" s="1"/>
      <c r="D127" s="23"/>
    </row>
    <row r="128" spans="3:4" x14ac:dyDescent="0.35">
      <c r="C128" s="1"/>
      <c r="D128" s="23"/>
    </row>
    <row r="129" spans="3:4" x14ac:dyDescent="0.35">
      <c r="C129" s="1"/>
      <c r="D129" s="23"/>
    </row>
    <row r="130" spans="3:4" x14ac:dyDescent="0.35">
      <c r="C130" s="1"/>
      <c r="D130" s="23"/>
    </row>
  </sheetData>
  <sortState ref="A14:P18">
    <sortCondition ref="B14:B18"/>
  </sortState>
  <mergeCells count="9">
    <mergeCell ref="A1:H1"/>
    <mergeCell ref="A2:H2"/>
    <mergeCell ref="A3:H3"/>
    <mergeCell ref="A5:B6"/>
    <mergeCell ref="C5:D5"/>
    <mergeCell ref="E5:E6"/>
    <mergeCell ref="F5:F6"/>
    <mergeCell ref="G5:G6"/>
    <mergeCell ref="H5:H6"/>
  </mergeCells>
  <printOptions horizontalCentered="1"/>
  <pageMargins left="0.5" right="0" top="0.25" bottom="0.25" header="0.3" footer="0.3"/>
  <pageSetup scale="66" orientation="portrait" verticalDpi="0" r:id="rId1"/>
  <headerFooter>
    <oddHeader>&amp;R&amp;"Times New Roman,Regular"Page &amp;P of &amp;N</oddHeader>
  </headerFooter>
  <rowBreaks count="1" manualBreakCount="1">
    <brk id="49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28"/>
  <sheetViews>
    <sheetView tabSelected="1" zoomScaleNormal="100" zoomScaleSheetLayoutView="100" workbookViewId="0">
      <selection activeCell="A5" sqref="A5:B6"/>
    </sheetView>
  </sheetViews>
  <sheetFormatPr defaultColWidth="9.109375" defaultRowHeight="18" x14ac:dyDescent="0.35"/>
  <cols>
    <col min="1" max="1" width="3.33203125" style="1" customWidth="1"/>
    <col min="2" max="2" width="42.5546875" style="1" customWidth="1"/>
    <col min="3" max="3" width="17.6640625" style="11" customWidth="1"/>
    <col min="4" max="4" width="18.44140625" style="11" customWidth="1"/>
    <col min="5" max="5" width="12.33203125" style="1" customWidth="1"/>
    <col min="6" max="6" width="15.5546875" style="1" customWidth="1"/>
    <col min="7" max="7" width="10.33203125" style="1" customWidth="1"/>
    <col min="8" max="8" width="19.6640625" style="1" bestFit="1" customWidth="1"/>
    <col min="9" max="9" width="16.88671875" style="1" bestFit="1" customWidth="1"/>
    <col min="10" max="10" width="18" style="1" customWidth="1"/>
    <col min="11" max="16384" width="9.109375" style="1"/>
  </cols>
  <sheetData>
    <row r="1" spans="1:16" ht="26.25" customHeight="1" x14ac:dyDescent="0.35">
      <c r="A1" s="70" t="s">
        <v>0</v>
      </c>
      <c r="B1" s="70"/>
      <c r="C1" s="70"/>
      <c r="D1" s="70"/>
      <c r="E1" s="70"/>
      <c r="F1" s="70"/>
      <c r="G1" s="70"/>
      <c r="H1" s="70"/>
      <c r="P1" s="53"/>
    </row>
    <row r="2" spans="1:16" ht="22.5" customHeight="1" x14ac:dyDescent="0.35">
      <c r="A2" s="70" t="s">
        <v>1</v>
      </c>
      <c r="B2" s="70"/>
      <c r="C2" s="70"/>
      <c r="D2" s="70"/>
      <c r="E2" s="70"/>
      <c r="F2" s="70"/>
      <c r="G2" s="70"/>
      <c r="H2" s="70"/>
      <c r="P2" s="53"/>
    </row>
    <row r="3" spans="1:16" x14ac:dyDescent="0.35">
      <c r="A3" s="70" t="s">
        <v>78</v>
      </c>
      <c r="B3" s="70"/>
      <c r="C3" s="70"/>
      <c r="D3" s="70"/>
      <c r="E3" s="70"/>
      <c r="F3" s="70"/>
      <c r="G3" s="70"/>
      <c r="H3" s="70"/>
      <c r="P3" s="53"/>
    </row>
    <row r="4" spans="1:16" x14ac:dyDescent="0.35">
      <c r="C4" s="1"/>
      <c r="D4" s="1"/>
      <c r="P4" s="53"/>
    </row>
    <row r="5" spans="1:16" x14ac:dyDescent="0.35">
      <c r="A5" s="71" t="s">
        <v>2</v>
      </c>
      <c r="B5" s="72"/>
      <c r="C5" s="75" t="s">
        <v>3</v>
      </c>
      <c r="D5" s="75"/>
      <c r="E5" s="76" t="s">
        <v>4</v>
      </c>
      <c r="F5" s="77" t="s">
        <v>5</v>
      </c>
      <c r="G5" s="78" t="s">
        <v>6</v>
      </c>
      <c r="H5" s="76" t="s">
        <v>7</v>
      </c>
    </row>
    <row r="6" spans="1:16" ht="57" customHeight="1" x14ac:dyDescent="0.35">
      <c r="A6" s="73"/>
      <c r="B6" s="74"/>
      <c r="C6" s="52" t="s">
        <v>8</v>
      </c>
      <c r="D6" s="52" t="s">
        <v>9</v>
      </c>
      <c r="E6" s="76"/>
      <c r="F6" s="77"/>
      <c r="G6" s="79"/>
      <c r="H6" s="76"/>
      <c r="J6" s="23"/>
      <c r="K6" s="23"/>
      <c r="L6" s="23"/>
    </row>
    <row r="7" spans="1:16" x14ac:dyDescent="0.35">
      <c r="A7" s="2" t="s">
        <v>10</v>
      </c>
      <c r="B7" s="3"/>
      <c r="C7" s="4"/>
      <c r="D7" s="4"/>
      <c r="E7" s="5"/>
      <c r="F7" s="5"/>
      <c r="G7" s="5"/>
      <c r="H7" s="6"/>
      <c r="J7" s="23"/>
      <c r="K7" s="23"/>
      <c r="L7" s="23"/>
    </row>
    <row r="8" spans="1:16" x14ac:dyDescent="0.35">
      <c r="A8" s="7" t="s">
        <v>11</v>
      </c>
      <c r="B8" s="8"/>
      <c r="C8" s="4"/>
      <c r="D8" s="4"/>
      <c r="E8" s="5"/>
      <c r="F8" s="5"/>
      <c r="G8" s="5"/>
      <c r="H8" s="6"/>
      <c r="J8" s="23"/>
      <c r="K8" s="23"/>
      <c r="L8" s="23"/>
    </row>
    <row r="9" spans="1:16" x14ac:dyDescent="0.35">
      <c r="A9" s="7"/>
      <c r="B9" s="9" t="s">
        <v>12</v>
      </c>
      <c r="C9" s="4">
        <f>1709595+21833.8+8733.52+21833.8</f>
        <v>1761996.12</v>
      </c>
      <c r="D9" s="10">
        <f>2905648.25+50945.53</f>
        <v>2956593.78</v>
      </c>
      <c r="E9" s="5"/>
      <c r="F9" s="5"/>
      <c r="G9" s="5"/>
      <c r="H9" s="6">
        <f>SUM(C9:G9)</f>
        <v>4718589.9000000004</v>
      </c>
      <c r="J9" s="65"/>
      <c r="K9" s="23"/>
      <c r="L9" s="23"/>
    </row>
    <row r="10" spans="1:16" x14ac:dyDescent="0.35">
      <c r="A10" s="7"/>
      <c r="B10" s="9" t="s">
        <v>13</v>
      </c>
      <c r="C10" s="4"/>
      <c r="D10" s="10">
        <f>1083406.75+50945.53+20378.21</f>
        <v>1154730.49</v>
      </c>
      <c r="E10" s="5"/>
      <c r="F10" s="5"/>
      <c r="G10" s="5"/>
      <c r="H10" s="6">
        <f>SUM(C10:G10)</f>
        <v>1154730.49</v>
      </c>
      <c r="J10" s="66"/>
      <c r="K10" s="23"/>
      <c r="L10" s="23"/>
    </row>
    <row r="11" spans="1:16" x14ac:dyDescent="0.35">
      <c r="A11" s="7" t="s">
        <v>14</v>
      </c>
      <c r="B11" s="8"/>
      <c r="C11" s="4"/>
      <c r="E11" s="5"/>
      <c r="F11" s="5"/>
      <c r="G11" s="5"/>
      <c r="H11" s="6"/>
      <c r="J11" s="66"/>
      <c r="K11" s="67"/>
      <c r="L11" s="23"/>
    </row>
    <row r="12" spans="1:16" x14ac:dyDescent="0.35">
      <c r="A12" s="7"/>
      <c r="B12" s="9" t="s">
        <v>13</v>
      </c>
      <c r="C12" s="4"/>
      <c r="D12" s="4">
        <f>7022.9+58551.4</f>
        <v>65574.3</v>
      </c>
      <c r="E12" s="5"/>
      <c r="F12" s="5"/>
      <c r="G12" s="5"/>
      <c r="H12" s="6">
        <f>SUM(C12:G12)</f>
        <v>65574.3</v>
      </c>
      <c r="J12" s="66"/>
      <c r="K12" s="23"/>
      <c r="L12" s="23"/>
    </row>
    <row r="13" spans="1:16" x14ac:dyDescent="0.35">
      <c r="A13" s="7" t="s">
        <v>15</v>
      </c>
      <c r="B13" s="9"/>
      <c r="C13" s="4"/>
      <c r="D13" s="4"/>
      <c r="E13" s="5"/>
      <c r="F13" s="5"/>
      <c r="G13" s="5"/>
      <c r="H13" s="6"/>
      <c r="J13" s="23"/>
      <c r="K13" s="23"/>
      <c r="L13" s="23"/>
    </row>
    <row r="14" spans="1:16" x14ac:dyDescent="0.35">
      <c r="A14" s="7"/>
      <c r="B14" s="9" t="s">
        <v>33</v>
      </c>
      <c r="C14" s="4">
        <v>1033865.99</v>
      </c>
      <c r="D14" s="4">
        <v>0</v>
      </c>
      <c r="E14" s="5"/>
      <c r="F14" s="5"/>
      <c r="G14" s="5"/>
      <c r="H14" s="6">
        <f t="shared" ref="H14:H19" si="0">SUM(C14:G14)</f>
        <v>1033865.99</v>
      </c>
      <c r="J14" s="23"/>
      <c r="K14" s="23"/>
      <c r="L14" s="23"/>
    </row>
    <row r="15" spans="1:16" x14ac:dyDescent="0.35">
      <c r="A15" s="7"/>
      <c r="B15" s="9" t="s">
        <v>32</v>
      </c>
      <c r="C15" s="4">
        <v>849671.13</v>
      </c>
      <c r="D15" s="4">
        <v>0</v>
      </c>
      <c r="E15" s="5"/>
      <c r="F15" s="5"/>
      <c r="G15" s="5"/>
      <c r="H15" s="6">
        <f t="shared" si="0"/>
        <v>849671.13</v>
      </c>
      <c r="J15" s="23"/>
      <c r="K15" s="23"/>
      <c r="L15" s="23"/>
    </row>
    <row r="16" spans="1:16" x14ac:dyDescent="0.35">
      <c r="A16" s="7"/>
      <c r="B16" s="9" t="s">
        <v>18</v>
      </c>
      <c r="C16" s="4">
        <v>1247966.52</v>
      </c>
      <c r="D16" s="4">
        <v>0</v>
      </c>
      <c r="E16" s="5"/>
      <c r="F16" s="5"/>
      <c r="G16" s="5"/>
      <c r="H16" s="6">
        <f t="shared" si="0"/>
        <v>1247966.52</v>
      </c>
      <c r="J16" s="23"/>
      <c r="K16" s="23"/>
      <c r="L16" s="23"/>
    </row>
    <row r="17" spans="1:12" x14ac:dyDescent="0.35">
      <c r="A17" s="7"/>
      <c r="B17" s="9" t="s">
        <v>17</v>
      </c>
      <c r="C17" s="4">
        <v>1411706.1</v>
      </c>
      <c r="D17" s="4">
        <v>789367.79</v>
      </c>
      <c r="E17" s="5"/>
      <c r="F17" s="5"/>
      <c r="G17" s="5"/>
      <c r="H17" s="6">
        <f t="shared" si="0"/>
        <v>2201073.89</v>
      </c>
      <c r="J17" s="23"/>
      <c r="K17" s="23"/>
      <c r="L17" s="23"/>
    </row>
    <row r="18" spans="1:12" x14ac:dyDescent="0.35">
      <c r="A18" s="7"/>
      <c r="B18" s="9" t="s">
        <v>16</v>
      </c>
      <c r="C18" s="4">
        <v>0</v>
      </c>
      <c r="D18" s="4">
        <v>1227804.27</v>
      </c>
      <c r="E18" s="5"/>
      <c r="F18" s="5"/>
      <c r="G18" s="5"/>
      <c r="H18" s="6">
        <f t="shared" si="0"/>
        <v>1227804.27</v>
      </c>
      <c r="J18" s="23"/>
      <c r="K18" s="23"/>
      <c r="L18" s="23"/>
    </row>
    <row r="19" spans="1:12" x14ac:dyDescent="0.35">
      <c r="A19" s="13" t="s">
        <v>19</v>
      </c>
      <c r="B19" s="14"/>
      <c r="C19" s="4"/>
      <c r="D19" s="4"/>
      <c r="E19" s="5"/>
      <c r="F19" s="15">
        <f>500000</f>
        <v>500000</v>
      </c>
      <c r="G19" s="5"/>
      <c r="H19" s="6">
        <f t="shared" si="0"/>
        <v>500000</v>
      </c>
      <c r="J19" s="23"/>
      <c r="K19" s="23"/>
      <c r="L19" s="23"/>
    </row>
    <row r="20" spans="1:12" s="20" customFormat="1" ht="17.399999999999999" x14ac:dyDescent="0.3">
      <c r="A20" s="16"/>
      <c r="B20" s="17" t="s">
        <v>20</v>
      </c>
      <c r="C20" s="18">
        <f t="shared" ref="C20:H20" si="1">SUM(C9:C19)</f>
        <v>6305205.8599999994</v>
      </c>
      <c r="D20" s="18">
        <f t="shared" si="1"/>
        <v>6194070.629999999</v>
      </c>
      <c r="E20" s="18">
        <f t="shared" si="1"/>
        <v>0</v>
      </c>
      <c r="F20" s="18">
        <f t="shared" si="1"/>
        <v>500000</v>
      </c>
      <c r="G20" s="18">
        <f t="shared" si="1"/>
        <v>0</v>
      </c>
      <c r="H20" s="18">
        <f t="shared" si="1"/>
        <v>12999276.49</v>
      </c>
      <c r="I20" s="19"/>
      <c r="J20" s="68"/>
      <c r="K20" s="68"/>
      <c r="L20" s="60"/>
    </row>
    <row r="21" spans="1:12" x14ac:dyDescent="0.35">
      <c r="A21" s="21" t="s">
        <v>21</v>
      </c>
      <c r="B21" s="22"/>
      <c r="C21" s="4"/>
      <c r="D21" s="4"/>
      <c r="E21" s="5"/>
      <c r="F21" s="5"/>
      <c r="G21" s="5"/>
      <c r="H21" s="5"/>
      <c r="J21" s="23"/>
      <c r="K21" s="23"/>
      <c r="L21" s="23"/>
    </row>
    <row r="22" spans="1:12" x14ac:dyDescent="0.35">
      <c r="A22" s="7" t="s">
        <v>22</v>
      </c>
      <c r="B22" s="23"/>
      <c r="C22" s="4"/>
      <c r="E22" s="5"/>
      <c r="F22" s="5"/>
      <c r="G22" s="5"/>
      <c r="H22" s="6"/>
    </row>
    <row r="23" spans="1:12" x14ac:dyDescent="0.35">
      <c r="A23" s="7"/>
      <c r="B23" s="1" t="s">
        <v>24</v>
      </c>
      <c r="C23" s="4"/>
      <c r="D23" s="24">
        <f>468016.64</f>
        <v>468016.64000000001</v>
      </c>
      <c r="E23" s="5"/>
      <c r="F23" s="62"/>
      <c r="G23" s="5"/>
      <c r="H23" s="6">
        <f t="shared" ref="H23:H34" si="2">SUM(C23:G23)</f>
        <v>468016.64000000001</v>
      </c>
    </row>
    <row r="24" spans="1:12" x14ac:dyDescent="0.35">
      <c r="A24" s="7"/>
      <c r="B24" s="1" t="s">
        <v>25</v>
      </c>
      <c r="C24" s="4"/>
      <c r="D24" s="24">
        <v>234218</v>
      </c>
      <c r="E24" s="5"/>
      <c r="F24" s="5"/>
      <c r="G24" s="5"/>
      <c r="H24" s="6">
        <f t="shared" si="2"/>
        <v>234218</v>
      </c>
    </row>
    <row r="25" spans="1:12" x14ac:dyDescent="0.35">
      <c r="A25" s="7"/>
      <c r="B25" s="1" t="s">
        <v>72</v>
      </c>
      <c r="C25" s="4"/>
      <c r="D25" s="25">
        <v>74407.360000000001</v>
      </c>
      <c r="E25" s="5"/>
      <c r="F25" s="5"/>
      <c r="G25" s="5"/>
      <c r="H25" s="6">
        <f t="shared" si="2"/>
        <v>74407.360000000001</v>
      </c>
    </row>
    <row r="26" spans="1:12" x14ac:dyDescent="0.35">
      <c r="A26" s="7"/>
      <c r="B26" s="23" t="s">
        <v>63</v>
      </c>
      <c r="C26" s="4"/>
      <c r="D26" s="24">
        <v>70550</v>
      </c>
      <c r="E26" s="5"/>
      <c r="F26" s="5"/>
      <c r="G26" s="5"/>
      <c r="H26" s="6">
        <f t="shared" si="2"/>
        <v>70550</v>
      </c>
    </row>
    <row r="27" spans="1:12" x14ac:dyDescent="0.35">
      <c r="A27" s="7"/>
      <c r="B27" s="1" t="s">
        <v>54</v>
      </c>
      <c r="C27" s="4"/>
      <c r="D27" s="24">
        <v>37902.370000000003</v>
      </c>
      <c r="E27" s="5"/>
      <c r="F27" s="5"/>
      <c r="G27" s="5"/>
      <c r="H27" s="6">
        <f t="shared" si="2"/>
        <v>37902.370000000003</v>
      </c>
    </row>
    <row r="28" spans="1:12" x14ac:dyDescent="0.35">
      <c r="A28" s="7"/>
      <c r="B28" s="1" t="s">
        <v>75</v>
      </c>
      <c r="C28" s="4"/>
      <c r="D28" s="24">
        <v>17971</v>
      </c>
      <c r="E28" s="5"/>
      <c r="F28" s="5"/>
      <c r="G28" s="5"/>
      <c r="H28" s="6">
        <f t="shared" si="2"/>
        <v>17971</v>
      </c>
    </row>
    <row r="29" spans="1:12" x14ac:dyDescent="0.35">
      <c r="A29" s="7"/>
      <c r="B29" s="1" t="s">
        <v>70</v>
      </c>
      <c r="C29" s="4"/>
      <c r="D29" s="24">
        <v>14365</v>
      </c>
      <c r="E29" s="5"/>
      <c r="F29" s="5"/>
      <c r="G29" s="5"/>
      <c r="H29" s="6">
        <f t="shared" si="2"/>
        <v>14365</v>
      </c>
    </row>
    <row r="30" spans="1:12" x14ac:dyDescent="0.35">
      <c r="A30" s="7"/>
      <c r="B30" s="1" t="s">
        <v>71</v>
      </c>
      <c r="C30" s="4"/>
      <c r="D30" s="24">
        <v>10625</v>
      </c>
      <c r="E30" s="5"/>
      <c r="F30" s="5"/>
      <c r="G30" s="5"/>
      <c r="H30" s="6">
        <f t="shared" si="2"/>
        <v>10625</v>
      </c>
    </row>
    <row r="31" spans="1:12" x14ac:dyDescent="0.35">
      <c r="A31" s="7"/>
      <c r="B31" s="1" t="s">
        <v>51</v>
      </c>
      <c r="C31" s="4"/>
      <c r="D31" s="24">
        <v>6136</v>
      </c>
      <c r="E31" s="5"/>
      <c r="F31" s="5"/>
      <c r="G31" s="5"/>
      <c r="H31" s="6">
        <f t="shared" si="2"/>
        <v>6136</v>
      </c>
    </row>
    <row r="32" spans="1:12" x14ac:dyDescent="0.35">
      <c r="A32" s="7"/>
      <c r="B32" s="1" t="s">
        <v>52</v>
      </c>
      <c r="C32" s="4"/>
      <c r="D32" s="25">
        <v>5000</v>
      </c>
      <c r="E32" s="5"/>
      <c r="F32" s="5"/>
      <c r="G32" s="5"/>
      <c r="H32" s="6">
        <f t="shared" si="2"/>
        <v>5000</v>
      </c>
    </row>
    <row r="33" spans="1:9" x14ac:dyDescent="0.35">
      <c r="A33" s="7"/>
      <c r="B33" s="1" t="s">
        <v>23</v>
      </c>
      <c r="C33" s="4"/>
      <c r="D33" s="24">
        <v>2600</v>
      </c>
      <c r="E33" s="5"/>
      <c r="F33" s="5"/>
      <c r="G33" s="5"/>
      <c r="H33" s="6">
        <f t="shared" si="2"/>
        <v>2600</v>
      </c>
    </row>
    <row r="34" spans="1:9" x14ac:dyDescent="0.35">
      <c r="A34" s="7"/>
      <c r="B34" s="1" t="s">
        <v>53</v>
      </c>
      <c r="C34" s="4"/>
      <c r="D34" s="24">
        <v>330</v>
      </c>
      <c r="E34" s="5"/>
      <c r="F34" s="5"/>
      <c r="G34" s="5"/>
      <c r="H34" s="6">
        <f t="shared" si="2"/>
        <v>330</v>
      </c>
    </row>
    <row r="35" spans="1:9" s="57" customFormat="1" ht="17.399999999999999" x14ac:dyDescent="0.3">
      <c r="A35" s="54" t="s">
        <v>65</v>
      </c>
      <c r="B35" s="55"/>
      <c r="C35" s="27">
        <f t="shared" ref="C35:H35" si="3">SUM(C23:C34)</f>
        <v>0</v>
      </c>
      <c r="D35" s="27">
        <f t="shared" si="3"/>
        <v>942121.37</v>
      </c>
      <c r="E35" s="27">
        <f t="shared" si="3"/>
        <v>0</v>
      </c>
      <c r="F35" s="63">
        <f t="shared" si="3"/>
        <v>0</v>
      </c>
      <c r="G35" s="27">
        <f t="shared" si="3"/>
        <v>0</v>
      </c>
      <c r="H35" s="27">
        <f t="shared" si="3"/>
        <v>942121.37</v>
      </c>
      <c r="I35" s="56"/>
    </row>
    <row r="36" spans="1:9" x14ac:dyDescent="0.35">
      <c r="A36" s="29" t="s">
        <v>26</v>
      </c>
      <c r="B36" s="30"/>
      <c r="C36" s="4"/>
      <c r="D36" s="4"/>
      <c r="E36" s="6"/>
      <c r="F36" s="5"/>
      <c r="G36" s="5"/>
      <c r="H36" s="6"/>
    </row>
    <row r="37" spans="1:9" x14ac:dyDescent="0.35">
      <c r="A37" s="7"/>
      <c r="B37" s="8" t="s">
        <v>56</v>
      </c>
      <c r="C37" s="31"/>
      <c r="D37" s="32">
        <v>187711.5</v>
      </c>
      <c r="E37" s="5"/>
      <c r="F37" s="5"/>
      <c r="G37" s="5"/>
      <c r="H37" s="6">
        <f t="shared" ref="H37:H49" si="4">SUM(C37:G37)</f>
        <v>187711.5</v>
      </c>
    </row>
    <row r="38" spans="1:9" x14ac:dyDescent="0.35">
      <c r="A38" s="7"/>
      <c r="B38" s="8" t="s">
        <v>40</v>
      </c>
      <c r="C38" s="31"/>
      <c r="D38" s="32">
        <v>62000</v>
      </c>
      <c r="E38" s="5"/>
      <c r="F38" s="5"/>
      <c r="G38" s="5"/>
      <c r="H38" s="6">
        <f t="shared" si="4"/>
        <v>62000</v>
      </c>
    </row>
    <row r="39" spans="1:9" x14ac:dyDescent="0.35">
      <c r="A39" s="7"/>
      <c r="B39" s="8" t="s">
        <v>49</v>
      </c>
      <c r="C39" s="31"/>
      <c r="D39" s="32">
        <v>60000</v>
      </c>
      <c r="E39" s="5"/>
      <c r="F39" s="5"/>
      <c r="G39" s="5"/>
      <c r="H39" s="6">
        <f t="shared" si="4"/>
        <v>60000</v>
      </c>
    </row>
    <row r="40" spans="1:9" x14ac:dyDescent="0.35">
      <c r="A40" s="7"/>
      <c r="B40" s="8" t="s">
        <v>42</v>
      </c>
      <c r="C40" s="31"/>
      <c r="D40" s="32">
        <v>56000</v>
      </c>
      <c r="E40" s="5"/>
      <c r="F40" s="5"/>
      <c r="G40" s="5"/>
      <c r="H40" s="6">
        <f t="shared" si="4"/>
        <v>56000</v>
      </c>
    </row>
    <row r="41" spans="1:9" x14ac:dyDescent="0.35">
      <c r="A41" s="7"/>
      <c r="B41" s="8" t="s">
        <v>43</v>
      </c>
      <c r="C41" s="31"/>
      <c r="D41" s="32">
        <v>40000</v>
      </c>
      <c r="E41" s="5"/>
      <c r="F41" s="5"/>
      <c r="G41" s="5"/>
      <c r="H41" s="6">
        <f t="shared" si="4"/>
        <v>40000</v>
      </c>
    </row>
    <row r="42" spans="1:9" x14ac:dyDescent="0.35">
      <c r="A42" s="7"/>
      <c r="B42" s="8" t="s">
        <v>50</v>
      </c>
      <c r="C42" s="31"/>
      <c r="D42" s="32">
        <v>31904</v>
      </c>
      <c r="E42" s="5"/>
      <c r="F42" s="5"/>
      <c r="G42" s="5"/>
      <c r="H42" s="6">
        <f t="shared" si="4"/>
        <v>31904</v>
      </c>
    </row>
    <row r="43" spans="1:9" x14ac:dyDescent="0.35">
      <c r="A43" s="7"/>
      <c r="B43" s="8" t="s">
        <v>73</v>
      </c>
      <c r="C43" s="31"/>
      <c r="D43" s="32">
        <v>30000</v>
      </c>
      <c r="E43" s="5"/>
      <c r="F43" s="5"/>
      <c r="G43" s="5"/>
      <c r="H43" s="6">
        <f t="shared" si="4"/>
        <v>30000</v>
      </c>
    </row>
    <row r="44" spans="1:9" x14ac:dyDescent="0.35">
      <c r="A44" s="7"/>
      <c r="B44" s="8" t="s">
        <v>58</v>
      </c>
      <c r="C44" s="31"/>
      <c r="D44" s="32">
        <v>26000</v>
      </c>
      <c r="E44" s="5"/>
      <c r="F44" s="5"/>
      <c r="G44" s="5"/>
      <c r="H44" s="6">
        <f t="shared" si="4"/>
        <v>26000</v>
      </c>
    </row>
    <row r="45" spans="1:9" x14ac:dyDescent="0.35">
      <c r="A45" s="7"/>
      <c r="B45" s="8" t="s">
        <v>34</v>
      </c>
      <c r="C45" s="31"/>
      <c r="D45" s="32">
        <v>21560</v>
      </c>
      <c r="E45" s="5"/>
      <c r="F45" s="5"/>
      <c r="G45" s="5"/>
      <c r="H45" s="6">
        <f t="shared" si="4"/>
        <v>21560</v>
      </c>
    </row>
    <row r="46" spans="1:9" x14ac:dyDescent="0.35">
      <c r="A46" s="7"/>
      <c r="B46" s="8" t="s">
        <v>60</v>
      </c>
      <c r="C46" s="31"/>
      <c r="D46" s="32">
        <v>21000</v>
      </c>
      <c r="E46" s="5"/>
      <c r="F46" s="5"/>
      <c r="G46" s="5"/>
      <c r="H46" s="6">
        <f t="shared" si="4"/>
        <v>21000</v>
      </c>
    </row>
    <row r="47" spans="1:9" x14ac:dyDescent="0.35">
      <c r="A47" s="7"/>
      <c r="B47" s="8" t="s">
        <v>36</v>
      </c>
      <c r="C47" s="31"/>
      <c r="D47" s="32">
        <v>20000</v>
      </c>
      <c r="E47" s="5"/>
      <c r="F47" s="5"/>
      <c r="G47" s="5"/>
      <c r="H47" s="6">
        <f t="shared" si="4"/>
        <v>20000</v>
      </c>
    </row>
    <row r="48" spans="1:9" x14ac:dyDescent="0.35">
      <c r="A48" s="7"/>
      <c r="B48" s="8" t="s">
        <v>39</v>
      </c>
      <c r="C48" s="31"/>
      <c r="D48" s="32">
        <v>20000</v>
      </c>
      <c r="E48" s="5"/>
      <c r="F48" s="5"/>
      <c r="G48" s="5"/>
      <c r="H48" s="6">
        <f t="shared" si="4"/>
        <v>20000</v>
      </c>
    </row>
    <row r="49" spans="1:8" x14ac:dyDescent="0.35">
      <c r="A49" s="7"/>
      <c r="B49" s="9" t="s">
        <v>38</v>
      </c>
      <c r="C49" s="31"/>
      <c r="D49" s="32">
        <v>14800</v>
      </c>
      <c r="E49" s="5"/>
      <c r="F49" s="5"/>
      <c r="G49" s="5"/>
      <c r="H49" s="6">
        <f t="shared" si="4"/>
        <v>14800</v>
      </c>
    </row>
    <row r="50" spans="1:8" x14ac:dyDescent="0.35">
      <c r="A50" s="7"/>
      <c r="B50" s="8" t="s">
        <v>63</v>
      </c>
      <c r="C50" s="31"/>
      <c r="D50" s="32"/>
      <c r="E50" s="5"/>
      <c r="F50" s="5"/>
      <c r="G50" s="5"/>
      <c r="H50" s="6"/>
    </row>
    <row r="51" spans="1:8" x14ac:dyDescent="0.35">
      <c r="A51" s="7"/>
      <c r="B51" s="64" t="s">
        <v>35</v>
      </c>
      <c r="C51" s="31"/>
      <c r="D51" s="32">
        <v>14000</v>
      </c>
      <c r="E51" s="5"/>
      <c r="F51" s="5"/>
      <c r="G51" s="5"/>
      <c r="H51" s="6">
        <f t="shared" ref="H51:H64" si="5">SUM(C51:G51)</f>
        <v>14000</v>
      </c>
    </row>
    <row r="52" spans="1:8" x14ac:dyDescent="0.35">
      <c r="A52" s="7"/>
      <c r="B52" s="64" t="s">
        <v>57</v>
      </c>
      <c r="C52" s="31"/>
      <c r="D52" s="32">
        <v>12000</v>
      </c>
      <c r="E52" s="5"/>
      <c r="F52" s="5"/>
      <c r="G52" s="5"/>
      <c r="H52" s="6">
        <f t="shared" si="5"/>
        <v>12000</v>
      </c>
    </row>
    <row r="53" spans="1:8" x14ac:dyDescent="0.35">
      <c r="A53" s="7"/>
      <c r="B53" s="64" t="s">
        <v>44</v>
      </c>
      <c r="C53" s="31"/>
      <c r="D53" s="32">
        <v>12000</v>
      </c>
      <c r="E53" s="5"/>
      <c r="F53" s="5"/>
      <c r="G53" s="5"/>
      <c r="H53" s="6">
        <f t="shared" si="5"/>
        <v>12000</v>
      </c>
    </row>
    <row r="54" spans="1:8" x14ac:dyDescent="0.35">
      <c r="A54" s="7"/>
      <c r="B54" s="64" t="s">
        <v>62</v>
      </c>
      <c r="C54" s="31"/>
      <c r="D54" s="32">
        <v>10000</v>
      </c>
      <c r="E54" s="5"/>
      <c r="F54" s="5"/>
      <c r="G54" s="5"/>
      <c r="H54" s="6">
        <f t="shared" si="5"/>
        <v>10000</v>
      </c>
    </row>
    <row r="55" spans="1:8" x14ac:dyDescent="0.35">
      <c r="A55" s="7"/>
      <c r="B55" s="64" t="s">
        <v>37</v>
      </c>
      <c r="C55" s="31"/>
      <c r="D55" s="32">
        <v>8000</v>
      </c>
      <c r="E55" s="5"/>
      <c r="F55" s="5"/>
      <c r="G55" s="5"/>
      <c r="H55" s="6">
        <f t="shared" si="5"/>
        <v>8000</v>
      </c>
    </row>
    <row r="56" spans="1:8" x14ac:dyDescent="0.35">
      <c r="A56" s="7"/>
      <c r="B56" s="64" t="s">
        <v>59</v>
      </c>
      <c r="C56" s="31"/>
      <c r="D56" s="32">
        <v>7900</v>
      </c>
      <c r="E56" s="5"/>
      <c r="F56" s="5"/>
      <c r="G56" s="5"/>
      <c r="H56" s="6">
        <f t="shared" si="5"/>
        <v>7900</v>
      </c>
    </row>
    <row r="57" spans="1:8" x14ac:dyDescent="0.35">
      <c r="A57" s="7"/>
      <c r="B57" s="64" t="s">
        <v>46</v>
      </c>
      <c r="C57" s="31"/>
      <c r="D57" s="32">
        <v>7000</v>
      </c>
      <c r="E57" s="5"/>
      <c r="F57" s="5"/>
      <c r="G57" s="5"/>
      <c r="H57" s="6">
        <f t="shared" si="5"/>
        <v>7000</v>
      </c>
    </row>
    <row r="58" spans="1:8" x14ac:dyDescent="0.35">
      <c r="A58" s="7"/>
      <c r="B58" s="64" t="s">
        <v>41</v>
      </c>
      <c r="C58" s="31"/>
      <c r="D58" s="32">
        <v>6000</v>
      </c>
      <c r="E58" s="5"/>
      <c r="F58" s="5"/>
      <c r="G58" s="5"/>
      <c r="H58" s="6">
        <f t="shared" si="5"/>
        <v>6000</v>
      </c>
    </row>
    <row r="59" spans="1:8" x14ac:dyDescent="0.35">
      <c r="A59" s="7"/>
      <c r="B59" s="64" t="s">
        <v>68</v>
      </c>
      <c r="C59" s="31"/>
      <c r="D59" s="32">
        <v>5400</v>
      </c>
      <c r="E59" s="5"/>
      <c r="F59" s="5"/>
      <c r="G59" s="5"/>
      <c r="H59" s="6">
        <f t="shared" si="5"/>
        <v>5400</v>
      </c>
    </row>
    <row r="60" spans="1:8" x14ac:dyDescent="0.35">
      <c r="A60" s="7"/>
      <c r="B60" s="64" t="s">
        <v>69</v>
      </c>
      <c r="C60" s="31"/>
      <c r="D60" s="32">
        <v>5000</v>
      </c>
      <c r="E60" s="5"/>
      <c r="F60" s="5"/>
      <c r="G60" s="5"/>
      <c r="H60" s="6">
        <f t="shared" si="5"/>
        <v>5000</v>
      </c>
    </row>
    <row r="61" spans="1:8" x14ac:dyDescent="0.35">
      <c r="A61" s="7"/>
      <c r="B61" s="64" t="s">
        <v>45</v>
      </c>
      <c r="C61" s="31"/>
      <c r="D61" s="32">
        <v>4000</v>
      </c>
      <c r="E61" s="5"/>
      <c r="F61" s="5"/>
      <c r="G61" s="5"/>
      <c r="H61" s="6">
        <f t="shared" si="5"/>
        <v>4000</v>
      </c>
    </row>
    <row r="62" spans="1:8" x14ac:dyDescent="0.35">
      <c r="A62" s="7"/>
      <c r="B62" s="64" t="s">
        <v>48</v>
      </c>
      <c r="C62" s="31"/>
      <c r="D62" s="32">
        <v>4000</v>
      </c>
      <c r="E62" s="5"/>
      <c r="F62" s="5"/>
      <c r="G62" s="5"/>
      <c r="H62" s="6">
        <f t="shared" si="5"/>
        <v>4000</v>
      </c>
    </row>
    <row r="63" spans="1:8" x14ac:dyDescent="0.35">
      <c r="A63" s="7"/>
      <c r="B63" s="64" t="s">
        <v>61</v>
      </c>
      <c r="C63" s="31"/>
      <c r="D63" s="32">
        <v>3400</v>
      </c>
      <c r="E63" s="5"/>
      <c r="F63" s="5"/>
      <c r="G63" s="5"/>
      <c r="H63" s="6">
        <f t="shared" si="5"/>
        <v>3400</v>
      </c>
    </row>
    <row r="64" spans="1:8" x14ac:dyDescent="0.35">
      <c r="A64" s="7"/>
      <c r="B64" s="64" t="s">
        <v>47</v>
      </c>
      <c r="C64" s="31"/>
      <c r="D64" s="32">
        <v>2400</v>
      </c>
      <c r="E64" s="5"/>
      <c r="F64" s="5"/>
      <c r="G64" s="5"/>
      <c r="H64" s="6">
        <f t="shared" si="5"/>
        <v>2400</v>
      </c>
    </row>
    <row r="65" spans="1:10" s="57" customFormat="1" ht="17.399999999999999" x14ac:dyDescent="0.3">
      <c r="A65" s="54" t="s">
        <v>66</v>
      </c>
      <c r="B65" s="58"/>
      <c r="C65" s="59">
        <f t="shared" ref="C65:H65" si="6">SUM(C37:C64)</f>
        <v>0</v>
      </c>
      <c r="D65" s="59">
        <f t="shared" si="6"/>
        <v>692075.5</v>
      </c>
      <c r="E65" s="59">
        <f t="shared" si="6"/>
        <v>0</v>
      </c>
      <c r="F65" s="59">
        <f t="shared" si="6"/>
        <v>0</v>
      </c>
      <c r="G65" s="59">
        <f t="shared" si="6"/>
        <v>0</v>
      </c>
      <c r="H65" s="59">
        <f t="shared" si="6"/>
        <v>692075.5</v>
      </c>
      <c r="I65" s="56"/>
    </row>
    <row r="66" spans="1:10" x14ac:dyDescent="0.35">
      <c r="A66" s="7" t="s">
        <v>27</v>
      </c>
      <c r="B66" s="8"/>
      <c r="C66" s="4"/>
      <c r="D66" s="4"/>
      <c r="E66" s="5"/>
      <c r="F66" s="5"/>
      <c r="G66" s="5"/>
      <c r="H66" s="6"/>
    </row>
    <row r="67" spans="1:10" x14ac:dyDescent="0.35">
      <c r="A67" s="7"/>
      <c r="B67" s="8"/>
      <c r="C67" s="4"/>
      <c r="D67" s="4"/>
      <c r="E67" s="5"/>
      <c r="F67" s="5"/>
      <c r="G67" s="5"/>
      <c r="H67" s="6">
        <f>SUM(C67:G67)</f>
        <v>0</v>
      </c>
    </row>
    <row r="68" spans="1:10" s="57" customFormat="1" ht="17.399999999999999" x14ac:dyDescent="0.3">
      <c r="A68" s="54" t="s">
        <v>67</v>
      </c>
      <c r="B68" s="58"/>
      <c r="C68" s="27">
        <f t="shared" ref="C68:H68" si="7">SUM(C67)</f>
        <v>0</v>
      </c>
      <c r="D68" s="27">
        <f t="shared" si="7"/>
        <v>0</v>
      </c>
      <c r="E68" s="27">
        <f t="shared" si="7"/>
        <v>0</v>
      </c>
      <c r="F68" s="27">
        <f t="shared" si="7"/>
        <v>0</v>
      </c>
      <c r="G68" s="27">
        <f t="shared" si="7"/>
        <v>0</v>
      </c>
      <c r="H68" s="27">
        <f t="shared" si="7"/>
        <v>0</v>
      </c>
    </row>
    <row r="69" spans="1:10" x14ac:dyDescent="0.35">
      <c r="A69" s="35" t="s">
        <v>15</v>
      </c>
      <c r="B69" s="36"/>
      <c r="C69" s="4"/>
      <c r="D69" s="37"/>
      <c r="E69" s="5"/>
      <c r="F69" s="5"/>
      <c r="G69" s="5"/>
      <c r="H69" s="6"/>
    </row>
    <row r="70" spans="1:10" x14ac:dyDescent="0.35">
      <c r="A70" s="7"/>
      <c r="B70" s="8" t="s">
        <v>77</v>
      </c>
      <c r="C70" s="4"/>
      <c r="D70" s="38">
        <v>1385000</v>
      </c>
      <c r="E70" s="5"/>
      <c r="F70" s="5"/>
      <c r="G70" s="5"/>
      <c r="H70" s="6">
        <f>SUM(C70:G70)</f>
        <v>1385000</v>
      </c>
    </row>
    <row r="71" spans="1:10" x14ac:dyDescent="0.35">
      <c r="A71" s="7"/>
      <c r="B71" s="8" t="s">
        <v>74</v>
      </c>
      <c r="C71" s="4"/>
      <c r="D71" s="38">
        <v>1018000</v>
      </c>
      <c r="E71" s="5"/>
      <c r="F71" s="5"/>
      <c r="G71" s="5"/>
      <c r="H71" s="6">
        <f>SUM(C71:G71)</f>
        <v>1018000</v>
      </c>
    </row>
    <row r="72" spans="1:10" x14ac:dyDescent="0.35">
      <c r="A72" s="7"/>
      <c r="B72" s="8" t="s">
        <v>55</v>
      </c>
      <c r="C72" s="4"/>
      <c r="D72" s="38">
        <v>629520</v>
      </c>
      <c r="E72" s="5"/>
      <c r="F72" s="5"/>
      <c r="G72" s="5"/>
      <c r="H72" s="6">
        <f>SUM(C72:G72)</f>
        <v>629520</v>
      </c>
    </row>
    <row r="73" spans="1:10" x14ac:dyDescent="0.35">
      <c r="A73" s="7"/>
      <c r="B73" s="8" t="s">
        <v>76</v>
      </c>
      <c r="C73" s="4"/>
      <c r="D73" s="37">
        <v>0</v>
      </c>
      <c r="E73" s="5"/>
      <c r="F73" s="4">
        <v>499630.72</v>
      </c>
      <c r="G73" s="5"/>
      <c r="H73" s="6">
        <f>SUM(C73:G73)</f>
        <v>499630.72</v>
      </c>
    </row>
    <row r="74" spans="1:10" x14ac:dyDescent="0.35">
      <c r="A74" s="26" t="s">
        <v>64</v>
      </c>
      <c r="B74" s="33"/>
      <c r="C74" s="34">
        <f>SUM(C70:C72)</f>
        <v>0</v>
      </c>
      <c r="D74" s="34">
        <f>SUM(D70:D73)</f>
        <v>3032520</v>
      </c>
      <c r="E74" s="34">
        <f>SUM(E70:E73)</f>
        <v>0</v>
      </c>
      <c r="F74" s="34">
        <f>SUM(F73:F73)</f>
        <v>499630.72</v>
      </c>
      <c r="G74" s="34">
        <f>SUM(G70:G72)</f>
        <v>0</v>
      </c>
      <c r="H74" s="34">
        <f>SUM(H70:H73)</f>
        <v>3532150.7199999997</v>
      </c>
      <c r="I74" s="12"/>
      <c r="J74" s="28"/>
    </row>
    <row r="75" spans="1:10" x14ac:dyDescent="0.35">
      <c r="A75" s="39" t="s">
        <v>28</v>
      </c>
      <c r="B75" s="40"/>
      <c r="C75" s="37">
        <f t="shared" ref="C75:H75" si="8">C35+C65+C68+C74</f>
        <v>0</v>
      </c>
      <c r="D75" s="37">
        <f t="shared" si="8"/>
        <v>4666716.87</v>
      </c>
      <c r="E75" s="37">
        <f t="shared" si="8"/>
        <v>0</v>
      </c>
      <c r="F75" s="37">
        <f t="shared" si="8"/>
        <v>499630.72</v>
      </c>
      <c r="G75" s="37">
        <f t="shared" si="8"/>
        <v>0</v>
      </c>
      <c r="H75" s="37">
        <f t="shared" si="8"/>
        <v>5166347.59</v>
      </c>
      <c r="I75" s="11"/>
      <c r="J75" s="28"/>
    </row>
    <row r="76" spans="1:10" ht="18.600000000000001" thickBot="1" x14ac:dyDescent="0.4">
      <c r="A76" s="41" t="s">
        <v>29</v>
      </c>
      <c r="B76" s="42"/>
      <c r="C76" s="43">
        <f t="shared" ref="C76:H76" si="9">C20-C75</f>
        <v>6305205.8599999994</v>
      </c>
      <c r="D76" s="43">
        <f t="shared" si="9"/>
        <v>1527353.7599999988</v>
      </c>
      <c r="E76" s="43">
        <f t="shared" si="9"/>
        <v>0</v>
      </c>
      <c r="F76" s="43">
        <f t="shared" si="9"/>
        <v>369.28000000002794</v>
      </c>
      <c r="G76" s="43">
        <f t="shared" si="9"/>
        <v>0</v>
      </c>
      <c r="H76" s="43">
        <f t="shared" si="9"/>
        <v>7832928.9000000004</v>
      </c>
      <c r="I76" s="44"/>
      <c r="J76" s="28"/>
    </row>
    <row r="77" spans="1:10" ht="18.600000000000001" thickTop="1" x14ac:dyDescent="0.35">
      <c r="A77" s="60"/>
      <c r="B77" s="60"/>
      <c r="C77" s="61"/>
      <c r="D77" s="61"/>
      <c r="E77" s="61"/>
      <c r="F77" s="61"/>
      <c r="G77" s="61"/>
      <c r="H77" s="61"/>
      <c r="I77" s="44"/>
      <c r="J77" s="28"/>
    </row>
    <row r="78" spans="1:10" x14ac:dyDescent="0.35">
      <c r="B78" s="1" t="s">
        <v>81</v>
      </c>
      <c r="E78" s="1" t="s">
        <v>83</v>
      </c>
      <c r="F78" s="46"/>
    </row>
    <row r="79" spans="1:10" x14ac:dyDescent="0.35">
      <c r="B79" s="47"/>
      <c r="C79" s="48"/>
      <c r="D79" s="48"/>
    </row>
    <row r="81" spans="2:6" x14ac:dyDescent="0.35">
      <c r="B81" s="69" t="s">
        <v>82</v>
      </c>
      <c r="E81" s="49" t="s">
        <v>30</v>
      </c>
      <c r="F81" s="46"/>
    </row>
    <row r="82" spans="2:6" x14ac:dyDescent="0.35">
      <c r="B82" s="46" t="s">
        <v>84</v>
      </c>
      <c r="C82" s="23"/>
      <c r="D82" s="23"/>
      <c r="E82" s="46" t="s">
        <v>31</v>
      </c>
      <c r="F82" s="46"/>
    </row>
    <row r="83" spans="2:6" x14ac:dyDescent="0.35">
      <c r="B83" s="23"/>
      <c r="C83" s="23"/>
      <c r="D83" s="23"/>
      <c r="E83" s="23"/>
      <c r="F83" s="50"/>
    </row>
    <row r="84" spans="2:6" x14ac:dyDescent="0.35">
      <c r="B84" s="23"/>
      <c r="C84" s="23"/>
      <c r="D84" s="23"/>
      <c r="E84" s="23"/>
      <c r="F84" s="50"/>
    </row>
    <row r="85" spans="2:6" x14ac:dyDescent="0.35">
      <c r="B85" s="23"/>
      <c r="C85" s="23"/>
      <c r="D85" s="23"/>
      <c r="E85" s="23"/>
      <c r="F85" s="28"/>
    </row>
    <row r="86" spans="2:6" x14ac:dyDescent="0.35">
      <c r="B86" s="23"/>
      <c r="C86" s="23"/>
      <c r="D86" s="23"/>
      <c r="E86" s="23"/>
      <c r="F86" s="28"/>
    </row>
    <row r="87" spans="2:6" x14ac:dyDescent="0.35">
      <c r="B87" s="23"/>
      <c r="C87" s="23"/>
      <c r="D87" s="23"/>
      <c r="E87" s="23"/>
    </row>
    <row r="88" spans="2:6" x14ac:dyDescent="0.35">
      <c r="B88" s="23"/>
      <c r="C88" s="23"/>
      <c r="D88" s="23"/>
      <c r="E88" s="23"/>
      <c r="F88" s="28"/>
    </row>
    <row r="89" spans="2:6" x14ac:dyDescent="0.35">
      <c r="B89" s="23"/>
      <c r="C89" s="23"/>
      <c r="D89" s="23"/>
      <c r="E89" s="23"/>
    </row>
    <row r="90" spans="2:6" x14ac:dyDescent="0.35">
      <c r="B90" s="23"/>
      <c r="C90" s="23"/>
      <c r="D90" s="23"/>
      <c r="E90" s="23"/>
    </row>
    <row r="91" spans="2:6" x14ac:dyDescent="0.35">
      <c r="B91" s="23"/>
      <c r="C91" s="23"/>
      <c r="D91" s="23"/>
    </row>
    <row r="92" spans="2:6" x14ac:dyDescent="0.35">
      <c r="B92" s="23"/>
      <c r="C92" s="23"/>
      <c r="D92" s="23"/>
    </row>
    <row r="93" spans="2:6" x14ac:dyDescent="0.35">
      <c r="B93" s="23"/>
      <c r="C93" s="23"/>
      <c r="D93" s="10"/>
      <c r="E93" s="23"/>
    </row>
    <row r="94" spans="2:6" x14ac:dyDescent="0.35">
      <c r="B94" s="23"/>
      <c r="C94" s="23"/>
      <c r="D94" s="51"/>
      <c r="E94" s="23"/>
    </row>
    <row r="95" spans="2:6" x14ac:dyDescent="0.35">
      <c r="B95" s="23"/>
      <c r="C95" s="1"/>
      <c r="D95" s="23"/>
      <c r="F95" s="23"/>
    </row>
    <row r="96" spans="2:6" x14ac:dyDescent="0.35">
      <c r="B96" s="23"/>
      <c r="C96" s="1"/>
      <c r="D96" s="23"/>
      <c r="F96" s="23"/>
    </row>
    <row r="97" spans="2:6" x14ac:dyDescent="0.35">
      <c r="B97" s="23"/>
      <c r="C97" s="1"/>
      <c r="D97" s="23"/>
      <c r="F97" s="23"/>
    </row>
    <row r="98" spans="2:6" x14ac:dyDescent="0.35">
      <c r="B98" s="23"/>
      <c r="C98" s="1"/>
      <c r="D98" s="23"/>
      <c r="F98" s="23"/>
    </row>
    <row r="99" spans="2:6" x14ac:dyDescent="0.35">
      <c r="B99" s="23"/>
      <c r="C99" s="1"/>
      <c r="D99" s="23"/>
      <c r="F99" s="23"/>
    </row>
    <row r="100" spans="2:6" x14ac:dyDescent="0.35">
      <c r="B100" s="23"/>
      <c r="C100" s="1"/>
      <c r="D100" s="23"/>
      <c r="F100" s="23"/>
    </row>
    <row r="101" spans="2:6" x14ac:dyDescent="0.35">
      <c r="B101" s="23"/>
      <c r="C101" s="1"/>
      <c r="D101" s="23"/>
      <c r="F101" s="23"/>
    </row>
    <row r="102" spans="2:6" x14ac:dyDescent="0.35">
      <c r="B102" s="23"/>
      <c r="C102" s="1"/>
      <c r="D102" s="23"/>
      <c r="F102" s="23"/>
    </row>
    <row r="103" spans="2:6" x14ac:dyDescent="0.35">
      <c r="B103" s="23"/>
      <c r="C103" s="1"/>
      <c r="D103" s="23"/>
      <c r="F103" s="23"/>
    </row>
    <row r="104" spans="2:6" x14ac:dyDescent="0.35">
      <c r="B104" s="23"/>
      <c r="C104" s="1"/>
      <c r="D104" s="23"/>
      <c r="F104" s="23"/>
    </row>
    <row r="105" spans="2:6" x14ac:dyDescent="0.35">
      <c r="C105" s="1"/>
      <c r="D105" s="23"/>
      <c r="F105" s="23"/>
    </row>
    <row r="106" spans="2:6" x14ac:dyDescent="0.35">
      <c r="C106" s="1"/>
      <c r="D106" s="23"/>
      <c r="F106" s="23"/>
    </row>
    <row r="107" spans="2:6" x14ac:dyDescent="0.35">
      <c r="C107" s="1"/>
      <c r="D107" s="23"/>
    </row>
    <row r="108" spans="2:6" x14ac:dyDescent="0.35">
      <c r="C108" s="1"/>
      <c r="D108" s="23"/>
    </row>
    <row r="109" spans="2:6" x14ac:dyDescent="0.35">
      <c r="C109" s="1"/>
      <c r="D109" s="23"/>
    </row>
    <row r="110" spans="2:6" x14ac:dyDescent="0.35">
      <c r="C110" s="1"/>
      <c r="D110" s="23"/>
    </row>
    <row r="111" spans="2:6" x14ac:dyDescent="0.35">
      <c r="C111" s="1"/>
      <c r="D111" s="23"/>
    </row>
    <row r="112" spans="2:6" x14ac:dyDescent="0.35">
      <c r="C112" s="1"/>
      <c r="D112" s="23"/>
    </row>
    <row r="113" spans="3:4" x14ac:dyDescent="0.35">
      <c r="C113" s="1"/>
      <c r="D113" s="23"/>
    </row>
    <row r="114" spans="3:4" x14ac:dyDescent="0.35">
      <c r="C114" s="1"/>
      <c r="D114" s="23"/>
    </row>
    <row r="115" spans="3:4" x14ac:dyDescent="0.35">
      <c r="C115" s="1"/>
      <c r="D115" s="23"/>
    </row>
    <row r="116" spans="3:4" x14ac:dyDescent="0.35">
      <c r="C116" s="1"/>
      <c r="D116" s="23"/>
    </row>
    <row r="117" spans="3:4" x14ac:dyDescent="0.35">
      <c r="C117" s="1"/>
      <c r="D117" s="23"/>
    </row>
    <row r="118" spans="3:4" x14ac:dyDescent="0.35">
      <c r="C118" s="1"/>
      <c r="D118" s="23"/>
    </row>
    <row r="119" spans="3:4" x14ac:dyDescent="0.35">
      <c r="C119" s="1"/>
      <c r="D119" s="23"/>
    </row>
    <row r="120" spans="3:4" x14ac:dyDescent="0.35">
      <c r="C120" s="1"/>
      <c r="D120" s="23"/>
    </row>
    <row r="121" spans="3:4" x14ac:dyDescent="0.35">
      <c r="C121" s="1"/>
      <c r="D121" s="23"/>
    </row>
    <row r="122" spans="3:4" x14ac:dyDescent="0.35">
      <c r="C122" s="1"/>
      <c r="D122" s="23"/>
    </row>
    <row r="123" spans="3:4" x14ac:dyDescent="0.35">
      <c r="C123" s="1"/>
      <c r="D123" s="23"/>
    </row>
    <row r="124" spans="3:4" x14ac:dyDescent="0.35">
      <c r="C124" s="1"/>
      <c r="D124" s="23"/>
    </row>
    <row r="125" spans="3:4" x14ac:dyDescent="0.35">
      <c r="C125" s="1"/>
      <c r="D125" s="23"/>
    </row>
    <row r="126" spans="3:4" x14ac:dyDescent="0.35">
      <c r="C126" s="1"/>
      <c r="D126" s="23"/>
    </row>
    <row r="127" spans="3:4" x14ac:dyDescent="0.35">
      <c r="C127" s="1"/>
      <c r="D127" s="23"/>
    </row>
    <row r="128" spans="3:4" x14ac:dyDescent="0.35">
      <c r="C128" s="1"/>
      <c r="D128" s="23"/>
    </row>
  </sheetData>
  <mergeCells count="9">
    <mergeCell ref="A1:H1"/>
    <mergeCell ref="A2:H2"/>
    <mergeCell ref="A3:H3"/>
    <mergeCell ref="A5:B6"/>
    <mergeCell ref="C5:D5"/>
    <mergeCell ref="E5:E6"/>
    <mergeCell ref="F5:F6"/>
    <mergeCell ref="G5:G6"/>
    <mergeCell ref="H5:H6"/>
  </mergeCells>
  <printOptions horizontalCentered="1"/>
  <pageMargins left="0.5" right="0" top="0.25" bottom="0.25" header="0.3" footer="0.3"/>
  <pageSetup scale="66" orientation="portrait" verticalDpi="0" r:id="rId1"/>
  <headerFooter>
    <oddHeader>&amp;R&amp;"Times New Roman,Regular"Page &amp;P of &amp;N</oddHeader>
  </headerFooter>
  <rowBreaks count="1" manualBreakCount="1">
    <brk id="49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Utilization Reportv1</vt:lpstr>
      <vt:lpstr>Utilization Reportv2</vt:lpstr>
      <vt:lpstr>'Utilization Reportv1'!Print_Area</vt:lpstr>
      <vt:lpstr>'Utilization Reportv2'!Print_Area</vt:lpstr>
      <vt:lpstr>'Utilization Reportv1'!Print_Titles</vt:lpstr>
      <vt:lpstr>'Utilization Reportv2'!Print_Titles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ACCTGLT2</dc:creator>
  <cp:lastModifiedBy>Windows User</cp:lastModifiedBy>
  <cp:lastPrinted>2017-02-07T03:43:17Z</cp:lastPrinted>
  <dcterms:created xsi:type="dcterms:W3CDTF">2017-01-24T09:12:59Z</dcterms:created>
  <dcterms:modified xsi:type="dcterms:W3CDTF">2018-03-05T07:27:05Z</dcterms:modified>
</cp:coreProperties>
</file>